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Marusak\Documents\OPRAVY A ÚDRŽBA 2022\Oprava trati v úsaku Neratovice - Všetaty\"/>
    </mc:Choice>
  </mc:AlternateContent>
  <xr:revisionPtr revIDLastSave="0" documentId="13_ncr:1_{34BCD7B1-FA72-4E7B-AD9A-1FB044CAECA9}" xr6:coauthVersionLast="36" xr6:coauthVersionMax="36" xr10:uidLastSave="{00000000-0000-0000-0000-000000000000}"/>
  <bookViews>
    <workbookView xWindow="0" yWindow="0" windowWidth="17610" windowHeight="7335" activeTab="7" xr2:uid="{00000000-000D-0000-FFFF-FFFF00000000}"/>
  </bookViews>
  <sheets>
    <sheet name="Rekapitulace stavby" sheetId="1" r:id="rId1"/>
    <sheet name="SO 01 - Oprava železniční..." sheetId="2" r:id="rId2"/>
    <sheet name="01 - P2674" sheetId="3" r:id="rId3"/>
    <sheet name="02 - P2673" sheetId="4" r:id="rId4"/>
    <sheet name="03 - P2672" sheetId="5" r:id="rId5"/>
    <sheet name="01 - Oprava nástipiště" sheetId="6" r:id="rId6"/>
    <sheet name="SO 04 - Výstroj trati" sheetId="7" r:id="rId7"/>
    <sheet name="05 - VRN" sheetId="8" r:id="rId8"/>
  </sheets>
  <definedNames>
    <definedName name="_xlnm._FilterDatabase" localSheetId="5" hidden="1">'01 - Oprava nástipiště'!$C$122:$K$165</definedName>
    <definedName name="_xlnm._FilterDatabase" localSheetId="2" hidden="1">'01 - P2674'!$C$122:$K$225</definedName>
    <definedName name="_xlnm._FilterDatabase" localSheetId="3" hidden="1">'02 - P2673'!$C$122:$K$222</definedName>
    <definedName name="_xlnm._FilterDatabase" localSheetId="4" hidden="1">'03 - P2672'!$C$122:$K$220</definedName>
    <definedName name="_xlnm._FilterDatabase" localSheetId="7" hidden="1">'05 - VRN'!$C$116:$K$135</definedName>
    <definedName name="_xlnm._FilterDatabase" localSheetId="1" hidden="1">'SO 01 - Oprava železniční...'!$C$118:$K$222</definedName>
    <definedName name="_xlnm._FilterDatabase" localSheetId="6" hidden="1">'SO 04 - Výstroj trati'!$C$118:$K$146</definedName>
    <definedName name="_xlnm.Print_Titles" localSheetId="5">'01 - Oprava nástipiště'!$122:$122</definedName>
    <definedName name="_xlnm.Print_Titles" localSheetId="2">'01 - P2674'!$122:$122</definedName>
    <definedName name="_xlnm.Print_Titles" localSheetId="3">'02 - P2673'!$122:$122</definedName>
    <definedName name="_xlnm.Print_Titles" localSheetId="4">'03 - P2672'!$122:$122</definedName>
    <definedName name="_xlnm.Print_Titles" localSheetId="7">'05 - VRN'!$116:$116</definedName>
    <definedName name="_xlnm.Print_Titles" localSheetId="0">'Rekapitulace stavby'!$92:$92</definedName>
    <definedName name="_xlnm.Print_Titles" localSheetId="1">'SO 01 - Oprava železniční...'!$118:$118</definedName>
    <definedName name="_xlnm.Print_Titles" localSheetId="6">'SO 04 - Výstroj trati'!$118:$118</definedName>
    <definedName name="_xlnm.Print_Area" localSheetId="5">'01 - Oprava nástipiště'!$C$4:$J$76,'01 - Oprava nástipiště'!$C$82:$J$102,'01 - Oprava nástipiště'!$C$108:$K$165</definedName>
    <definedName name="_xlnm.Print_Area" localSheetId="2">'01 - P2674'!$C$4:$J$76,'01 - P2674'!$C$82:$J$102,'01 - P2674'!$C$108:$K$225</definedName>
    <definedName name="_xlnm.Print_Area" localSheetId="3">'02 - P2673'!$C$4:$J$76,'02 - P2673'!$C$82:$J$102,'02 - P2673'!$C$108:$K$222</definedName>
    <definedName name="_xlnm.Print_Area" localSheetId="4">'03 - P2672'!$C$4:$J$76,'03 - P2672'!$C$82:$J$102,'03 - P2672'!$C$108:$K$220</definedName>
    <definedName name="_xlnm.Print_Area" localSheetId="7">'05 - VRN'!$C$4:$J$76,'05 - VRN'!$C$82:$J$98,'05 - VRN'!$C$104:$K$135</definedName>
    <definedName name="_xlnm.Print_Area" localSheetId="0">'Rekapitulace stavby'!$D$4:$AO$76,'Rekapitulace stavby'!$C$82:$AQ$104</definedName>
    <definedName name="_xlnm.Print_Area" localSheetId="1">'SO 01 - Oprava železniční...'!$C$4:$J$76,'SO 01 - Oprava železniční...'!$C$82:$J$100,'SO 01 - Oprava železniční...'!$C$106:$K$222</definedName>
    <definedName name="_xlnm.Print_Area" localSheetId="6">'SO 04 - Výstroj trati'!$C$4:$J$76,'SO 04 - Výstroj trati'!$C$82:$J$100,'SO 04 - Výstroj trati'!$C$106:$K$146</definedName>
  </definedNames>
  <calcPr calcId="191029"/>
</workbook>
</file>

<file path=xl/calcChain.xml><?xml version="1.0" encoding="utf-8"?>
<calcChain xmlns="http://schemas.openxmlformats.org/spreadsheetml/2006/main">
  <c r="J37" i="8" l="1"/>
  <c r="J36" i="8"/>
  <c r="AY103" i="1" s="1"/>
  <c r="J35" i="8"/>
  <c r="AX103" i="1" s="1"/>
  <c r="BI134" i="8"/>
  <c r="BH134" i="8"/>
  <c r="BG134" i="8"/>
  <c r="BF134" i="8"/>
  <c r="T134" i="8"/>
  <c r="R134" i="8"/>
  <c r="P134" i="8"/>
  <c r="BI130" i="8"/>
  <c r="BH130" i="8"/>
  <c r="BG130" i="8"/>
  <c r="BF130" i="8"/>
  <c r="T130" i="8"/>
  <c r="R130" i="8"/>
  <c r="P130" i="8"/>
  <c r="BI128" i="8"/>
  <c r="BH128" i="8"/>
  <c r="BG128" i="8"/>
  <c r="BF128" i="8"/>
  <c r="T128" i="8"/>
  <c r="R128" i="8"/>
  <c r="P128" i="8"/>
  <c r="BI125" i="8"/>
  <c r="BH125" i="8"/>
  <c r="BG125" i="8"/>
  <c r="BF125" i="8"/>
  <c r="T125" i="8"/>
  <c r="R125" i="8"/>
  <c r="P125" i="8"/>
  <c r="BI123" i="8"/>
  <c r="BH123" i="8"/>
  <c r="BG123" i="8"/>
  <c r="BF123" i="8"/>
  <c r="T123" i="8"/>
  <c r="R123" i="8"/>
  <c r="P123" i="8"/>
  <c r="BI119" i="8"/>
  <c r="BH119" i="8"/>
  <c r="BG119" i="8"/>
  <c r="BF119" i="8"/>
  <c r="T119" i="8"/>
  <c r="R119" i="8"/>
  <c r="R118" i="8" s="1"/>
  <c r="R117" i="8" s="1"/>
  <c r="P119" i="8"/>
  <c r="F111" i="8"/>
  <c r="E109" i="8"/>
  <c r="F89" i="8"/>
  <c r="E87" i="8"/>
  <c r="J24" i="8"/>
  <c r="E24" i="8"/>
  <c r="J92" i="8" s="1"/>
  <c r="J23" i="8"/>
  <c r="J21" i="8"/>
  <c r="E21" i="8"/>
  <c r="J113" i="8"/>
  <c r="J20" i="8"/>
  <c r="J18" i="8"/>
  <c r="E18" i="8"/>
  <c r="F92" i="8"/>
  <c r="J17" i="8"/>
  <c r="J15" i="8"/>
  <c r="E15" i="8"/>
  <c r="F113" i="8"/>
  <c r="J14" i="8"/>
  <c r="J12" i="8"/>
  <c r="J111" i="8" s="1"/>
  <c r="E7" i="8"/>
  <c r="E85" i="8"/>
  <c r="J37" i="7"/>
  <c r="J36" i="7"/>
  <c r="AY102" i="1"/>
  <c r="J35" i="7"/>
  <c r="AX102" i="1"/>
  <c r="BI144" i="7"/>
  <c r="BH144" i="7"/>
  <c r="BG144" i="7"/>
  <c r="BF144" i="7"/>
  <c r="T144" i="7"/>
  <c r="R144" i="7"/>
  <c r="P144" i="7"/>
  <c r="BI141" i="7"/>
  <c r="BH141" i="7"/>
  <c r="BG141" i="7"/>
  <c r="BF141" i="7"/>
  <c r="T141" i="7"/>
  <c r="R141" i="7"/>
  <c r="P141" i="7"/>
  <c r="BI137" i="7"/>
  <c r="BH137" i="7"/>
  <c r="BG137" i="7"/>
  <c r="BF137" i="7"/>
  <c r="T137" i="7"/>
  <c r="R137" i="7"/>
  <c r="P137" i="7"/>
  <c r="BI134" i="7"/>
  <c r="BH134" i="7"/>
  <c r="BG134" i="7"/>
  <c r="BF134" i="7"/>
  <c r="T134" i="7"/>
  <c r="R134" i="7"/>
  <c r="P134" i="7"/>
  <c r="BI131" i="7"/>
  <c r="BH131" i="7"/>
  <c r="BG131" i="7"/>
  <c r="BF131" i="7"/>
  <c r="T131" i="7"/>
  <c r="R131" i="7"/>
  <c r="P131" i="7"/>
  <c r="BI128" i="7"/>
  <c r="BH128" i="7"/>
  <c r="BG128" i="7"/>
  <c r="BF128" i="7"/>
  <c r="T128" i="7"/>
  <c r="R128" i="7"/>
  <c r="P128" i="7"/>
  <c r="BI125" i="7"/>
  <c r="BH125" i="7"/>
  <c r="BG125" i="7"/>
  <c r="BF125" i="7"/>
  <c r="T125" i="7"/>
  <c r="R125" i="7"/>
  <c r="P125" i="7"/>
  <c r="BI122" i="7"/>
  <c r="BH122" i="7"/>
  <c r="BG122" i="7"/>
  <c r="BF122" i="7"/>
  <c r="T122" i="7"/>
  <c r="R122" i="7"/>
  <c r="P122" i="7"/>
  <c r="F113" i="7"/>
  <c r="E111" i="7"/>
  <c r="F89" i="7"/>
  <c r="E87" i="7"/>
  <c r="J24" i="7"/>
  <c r="E24" i="7"/>
  <c r="J116" i="7"/>
  <c r="J23" i="7"/>
  <c r="J21" i="7"/>
  <c r="E21" i="7"/>
  <c r="J91" i="7" s="1"/>
  <c r="J20" i="7"/>
  <c r="J18" i="7"/>
  <c r="E18" i="7"/>
  <c r="F92" i="7" s="1"/>
  <c r="J17" i="7"/>
  <c r="J15" i="7"/>
  <c r="E15" i="7"/>
  <c r="F115" i="7"/>
  <c r="J14" i="7"/>
  <c r="J12" i="7"/>
  <c r="J113" i="7"/>
  <c r="E7" i="7"/>
  <c r="E109" i="7" s="1"/>
  <c r="J39" i="6"/>
  <c r="J38" i="6"/>
  <c r="AY101" i="1" s="1"/>
  <c r="J37" i="6"/>
  <c r="AX101" i="1"/>
  <c r="BI163" i="6"/>
  <c r="BH163" i="6"/>
  <c r="BG163" i="6"/>
  <c r="BF163" i="6"/>
  <c r="T163" i="6"/>
  <c r="R163" i="6"/>
  <c r="P163" i="6"/>
  <c r="BI160" i="6"/>
  <c r="BH160" i="6"/>
  <c r="BG160" i="6"/>
  <c r="BF160" i="6"/>
  <c r="T160" i="6"/>
  <c r="R160" i="6"/>
  <c r="P160" i="6"/>
  <c r="BI157" i="6"/>
  <c r="BH157" i="6"/>
  <c r="BG157" i="6"/>
  <c r="BF157" i="6"/>
  <c r="T157" i="6"/>
  <c r="R157" i="6"/>
  <c r="P157" i="6"/>
  <c r="BI153" i="6"/>
  <c r="BH153" i="6"/>
  <c r="BG153" i="6"/>
  <c r="BF153" i="6"/>
  <c r="T153" i="6"/>
  <c r="R153" i="6"/>
  <c r="P153" i="6"/>
  <c r="BI150" i="6"/>
  <c r="BH150" i="6"/>
  <c r="BG150" i="6"/>
  <c r="BF150" i="6"/>
  <c r="T150" i="6"/>
  <c r="R150" i="6"/>
  <c r="P150" i="6"/>
  <c r="BI147" i="6"/>
  <c r="BH147" i="6"/>
  <c r="BG147" i="6"/>
  <c r="BF147" i="6"/>
  <c r="T147" i="6"/>
  <c r="R147" i="6"/>
  <c r="P147" i="6"/>
  <c r="BI144" i="6"/>
  <c r="BH144" i="6"/>
  <c r="BG144" i="6"/>
  <c r="BF144" i="6"/>
  <c r="T144" i="6"/>
  <c r="R144" i="6"/>
  <c r="P144" i="6"/>
  <c r="BI141" i="6"/>
  <c r="BH141" i="6"/>
  <c r="BG141" i="6"/>
  <c r="BF141" i="6"/>
  <c r="T141" i="6"/>
  <c r="R141" i="6"/>
  <c r="P141" i="6"/>
  <c r="BI138" i="6"/>
  <c r="BH138" i="6"/>
  <c r="BG138" i="6"/>
  <c r="BF138" i="6"/>
  <c r="T138" i="6"/>
  <c r="R138" i="6"/>
  <c r="P138" i="6"/>
  <c r="BI135" i="6"/>
  <c r="BH135" i="6"/>
  <c r="BG135" i="6"/>
  <c r="BF135" i="6"/>
  <c r="T135" i="6"/>
  <c r="R135" i="6"/>
  <c r="P135" i="6"/>
  <c r="BI132" i="6"/>
  <c r="BH132" i="6"/>
  <c r="BG132" i="6"/>
  <c r="BF132" i="6"/>
  <c r="T132" i="6"/>
  <c r="R132" i="6"/>
  <c r="P132" i="6"/>
  <c r="BI129" i="6"/>
  <c r="BH129" i="6"/>
  <c r="BG129" i="6"/>
  <c r="BF129" i="6"/>
  <c r="T129" i="6"/>
  <c r="R129" i="6"/>
  <c r="P129" i="6"/>
  <c r="BI126" i="6"/>
  <c r="BH126" i="6"/>
  <c r="BG126" i="6"/>
  <c r="BF126" i="6"/>
  <c r="T126" i="6"/>
  <c r="R126" i="6"/>
  <c r="P126" i="6"/>
  <c r="F117" i="6"/>
  <c r="E115" i="6"/>
  <c r="F91" i="6"/>
  <c r="E89" i="6"/>
  <c r="J26" i="6"/>
  <c r="E26" i="6"/>
  <c r="J120" i="6" s="1"/>
  <c r="J25" i="6"/>
  <c r="J23" i="6"/>
  <c r="E23" i="6"/>
  <c r="J93" i="6"/>
  <c r="J22" i="6"/>
  <c r="J20" i="6"/>
  <c r="E20" i="6"/>
  <c r="F94" i="6"/>
  <c r="J19" i="6"/>
  <c r="J17" i="6"/>
  <c r="E17" i="6"/>
  <c r="F93" i="6" s="1"/>
  <c r="J16" i="6"/>
  <c r="J14" i="6"/>
  <c r="J117" i="6"/>
  <c r="E7" i="6"/>
  <c r="E111" i="6" s="1"/>
  <c r="J39" i="5"/>
  <c r="J38" i="5"/>
  <c r="AY99" i="1"/>
  <c r="J37" i="5"/>
  <c r="AX99" i="1" s="1"/>
  <c r="BI218" i="5"/>
  <c r="BH218" i="5"/>
  <c r="BG218" i="5"/>
  <c r="BF218" i="5"/>
  <c r="T218" i="5"/>
  <c r="R218" i="5"/>
  <c r="P218" i="5"/>
  <c r="BI214" i="5"/>
  <c r="BH214" i="5"/>
  <c r="BG214" i="5"/>
  <c r="BF214" i="5"/>
  <c r="T214" i="5"/>
  <c r="R214" i="5"/>
  <c r="P214" i="5"/>
  <c r="BI211" i="5"/>
  <c r="BH211" i="5"/>
  <c r="BG211" i="5"/>
  <c r="BF211" i="5"/>
  <c r="T211" i="5"/>
  <c r="R211" i="5"/>
  <c r="P211" i="5"/>
  <c r="P188" i="5" s="1"/>
  <c r="BI208" i="5"/>
  <c r="BH208" i="5"/>
  <c r="BG208" i="5"/>
  <c r="BF208" i="5"/>
  <c r="T208" i="5"/>
  <c r="R208" i="5"/>
  <c r="P208" i="5"/>
  <c r="BI205" i="5"/>
  <c r="BH205" i="5"/>
  <c r="BG205" i="5"/>
  <c r="BF205" i="5"/>
  <c r="T205" i="5"/>
  <c r="R205" i="5"/>
  <c r="P205" i="5"/>
  <c r="BI200" i="5"/>
  <c r="BH200" i="5"/>
  <c r="BG200" i="5"/>
  <c r="BF200" i="5"/>
  <c r="T200" i="5"/>
  <c r="R200" i="5"/>
  <c r="P200" i="5"/>
  <c r="BI195" i="5"/>
  <c r="BH195" i="5"/>
  <c r="BG195" i="5"/>
  <c r="BF195" i="5"/>
  <c r="T195" i="5"/>
  <c r="R195" i="5"/>
  <c r="P195" i="5"/>
  <c r="BI192" i="5"/>
  <c r="BH192" i="5"/>
  <c r="BG192" i="5"/>
  <c r="BF192" i="5"/>
  <c r="T192" i="5"/>
  <c r="R192" i="5"/>
  <c r="P192" i="5"/>
  <c r="BI189" i="5"/>
  <c r="BH189" i="5"/>
  <c r="BG189" i="5"/>
  <c r="BF189" i="5"/>
  <c r="T189" i="5"/>
  <c r="R189" i="5"/>
  <c r="P189" i="5"/>
  <c r="BI185" i="5"/>
  <c r="BH185" i="5"/>
  <c r="BG185" i="5"/>
  <c r="BF185" i="5"/>
  <c r="T185" i="5"/>
  <c r="R185" i="5"/>
  <c r="P185" i="5"/>
  <c r="BI182" i="5"/>
  <c r="BH182" i="5"/>
  <c r="BG182" i="5"/>
  <c r="BF182" i="5"/>
  <c r="T182" i="5"/>
  <c r="R182" i="5"/>
  <c r="P182" i="5"/>
  <c r="BI179" i="5"/>
  <c r="BH179" i="5"/>
  <c r="BG179" i="5"/>
  <c r="BF179" i="5"/>
  <c r="T179" i="5"/>
  <c r="R179" i="5"/>
  <c r="P179" i="5"/>
  <c r="BI176" i="5"/>
  <c r="BH176" i="5"/>
  <c r="BG176" i="5"/>
  <c r="BF176" i="5"/>
  <c r="T176" i="5"/>
  <c r="R176" i="5"/>
  <c r="P176" i="5"/>
  <c r="BI173" i="5"/>
  <c r="BH173" i="5"/>
  <c r="BG173" i="5"/>
  <c r="BF173" i="5"/>
  <c r="T173" i="5"/>
  <c r="R173" i="5"/>
  <c r="P173" i="5"/>
  <c r="BI170" i="5"/>
  <c r="BH170" i="5"/>
  <c r="BG170" i="5"/>
  <c r="BF170" i="5"/>
  <c r="T170" i="5"/>
  <c r="R170" i="5"/>
  <c r="P170" i="5"/>
  <c r="BI167" i="5"/>
  <c r="BH167" i="5"/>
  <c r="BG167" i="5"/>
  <c r="BF167" i="5"/>
  <c r="T167" i="5"/>
  <c r="R167" i="5"/>
  <c r="P167" i="5"/>
  <c r="BI164" i="5"/>
  <c r="BH164" i="5"/>
  <c r="BG164" i="5"/>
  <c r="BF164" i="5"/>
  <c r="T164" i="5"/>
  <c r="R164" i="5"/>
  <c r="P164" i="5"/>
  <c r="BI161" i="5"/>
  <c r="BH161" i="5"/>
  <c r="BG161" i="5"/>
  <c r="BF161" i="5"/>
  <c r="T161" i="5"/>
  <c r="R161" i="5"/>
  <c r="P161" i="5"/>
  <c r="BI158" i="5"/>
  <c r="BH158" i="5"/>
  <c r="BG158" i="5"/>
  <c r="BF158" i="5"/>
  <c r="T158" i="5"/>
  <c r="R158" i="5"/>
  <c r="P158" i="5"/>
  <c r="BI155" i="5"/>
  <c r="BH155" i="5"/>
  <c r="BG155" i="5"/>
  <c r="BF155" i="5"/>
  <c r="T155" i="5"/>
  <c r="R155" i="5"/>
  <c r="P155" i="5"/>
  <c r="BI152" i="5"/>
  <c r="BH152" i="5"/>
  <c r="BG152" i="5"/>
  <c r="BF152" i="5"/>
  <c r="T152" i="5"/>
  <c r="R152" i="5"/>
  <c r="P152" i="5"/>
  <c r="BI149" i="5"/>
  <c r="BH149" i="5"/>
  <c r="BG149" i="5"/>
  <c r="BF149" i="5"/>
  <c r="T149" i="5"/>
  <c r="R149" i="5"/>
  <c r="P149" i="5"/>
  <c r="BI146" i="5"/>
  <c r="BH146" i="5"/>
  <c r="BG146" i="5"/>
  <c r="BF146" i="5"/>
  <c r="T146" i="5"/>
  <c r="R146" i="5"/>
  <c r="P146" i="5"/>
  <c r="BI142" i="5"/>
  <c r="BH142" i="5"/>
  <c r="BG142" i="5"/>
  <c r="BF142" i="5"/>
  <c r="T142" i="5"/>
  <c r="R142" i="5"/>
  <c r="P142" i="5"/>
  <c r="BI139" i="5"/>
  <c r="BH139" i="5"/>
  <c r="BG139" i="5"/>
  <c r="BF139" i="5"/>
  <c r="T139" i="5"/>
  <c r="R139" i="5"/>
  <c r="P139" i="5"/>
  <c r="BI135" i="5"/>
  <c r="BH135" i="5"/>
  <c r="BG135" i="5"/>
  <c r="BF135" i="5"/>
  <c r="T135" i="5"/>
  <c r="R135" i="5"/>
  <c r="P135" i="5"/>
  <c r="BI132" i="5"/>
  <c r="BH132" i="5"/>
  <c r="BG132" i="5"/>
  <c r="BF132" i="5"/>
  <c r="T132" i="5"/>
  <c r="R132" i="5"/>
  <c r="P132" i="5"/>
  <c r="BI129" i="5"/>
  <c r="BH129" i="5"/>
  <c r="BG129" i="5"/>
  <c r="BF129" i="5"/>
  <c r="T129" i="5"/>
  <c r="R129" i="5"/>
  <c r="P129" i="5"/>
  <c r="BI126" i="5"/>
  <c r="BH126" i="5"/>
  <c r="BG126" i="5"/>
  <c r="BF126" i="5"/>
  <c r="T126" i="5"/>
  <c r="R126" i="5"/>
  <c r="P126" i="5"/>
  <c r="F117" i="5"/>
  <c r="E115" i="5"/>
  <c r="F91" i="5"/>
  <c r="E89" i="5"/>
  <c r="J26" i="5"/>
  <c r="E26" i="5"/>
  <c r="J120" i="5" s="1"/>
  <c r="J25" i="5"/>
  <c r="J23" i="5"/>
  <c r="E23" i="5"/>
  <c r="J93" i="5" s="1"/>
  <c r="J22" i="5"/>
  <c r="J20" i="5"/>
  <c r="E20" i="5"/>
  <c r="F120" i="5" s="1"/>
  <c r="J19" i="5"/>
  <c r="J17" i="5"/>
  <c r="E17" i="5"/>
  <c r="F93" i="5"/>
  <c r="J16" i="5"/>
  <c r="J14" i="5"/>
  <c r="J117" i="5"/>
  <c r="E7" i="5"/>
  <c r="E85" i="5"/>
  <c r="J39" i="4"/>
  <c r="J38" i="4"/>
  <c r="AY98" i="1"/>
  <c r="J37" i="4"/>
  <c r="AX98" i="1"/>
  <c r="BI220" i="4"/>
  <c r="BH220" i="4"/>
  <c r="BG220" i="4"/>
  <c r="BF220" i="4"/>
  <c r="T220" i="4"/>
  <c r="R220" i="4"/>
  <c r="P220" i="4"/>
  <c r="BI216" i="4"/>
  <c r="BH216" i="4"/>
  <c r="BG216" i="4"/>
  <c r="BF216" i="4"/>
  <c r="T216" i="4"/>
  <c r="R216" i="4"/>
  <c r="P216" i="4"/>
  <c r="BI213" i="4"/>
  <c r="BH213" i="4"/>
  <c r="BG213" i="4"/>
  <c r="BF213" i="4"/>
  <c r="T213" i="4"/>
  <c r="R213" i="4"/>
  <c r="P213" i="4"/>
  <c r="BI210" i="4"/>
  <c r="BH210" i="4"/>
  <c r="BG210" i="4"/>
  <c r="BF210" i="4"/>
  <c r="T210" i="4"/>
  <c r="R210" i="4"/>
  <c r="P210" i="4"/>
  <c r="BI207" i="4"/>
  <c r="BH207" i="4"/>
  <c r="BG207" i="4"/>
  <c r="BF207" i="4"/>
  <c r="T207" i="4"/>
  <c r="R207" i="4"/>
  <c r="P207" i="4"/>
  <c r="BI203" i="4"/>
  <c r="BH203" i="4"/>
  <c r="BG203" i="4"/>
  <c r="BF203" i="4"/>
  <c r="T203" i="4"/>
  <c r="R203" i="4"/>
  <c r="P203" i="4"/>
  <c r="BI198" i="4"/>
  <c r="BH198" i="4"/>
  <c r="BG198" i="4"/>
  <c r="BF198" i="4"/>
  <c r="T198" i="4"/>
  <c r="R198" i="4"/>
  <c r="P198" i="4"/>
  <c r="BI195" i="4"/>
  <c r="BH195" i="4"/>
  <c r="BG195" i="4"/>
  <c r="BF195" i="4"/>
  <c r="T195" i="4"/>
  <c r="R195" i="4"/>
  <c r="P195" i="4"/>
  <c r="BI192" i="4"/>
  <c r="BH192" i="4"/>
  <c r="BG192" i="4"/>
  <c r="BF192" i="4"/>
  <c r="T192" i="4"/>
  <c r="R192" i="4"/>
  <c r="P192" i="4"/>
  <c r="BI188" i="4"/>
  <c r="BH188" i="4"/>
  <c r="BG188" i="4"/>
  <c r="BF188" i="4"/>
  <c r="T188" i="4"/>
  <c r="R188" i="4"/>
  <c r="P188" i="4"/>
  <c r="BI185" i="4"/>
  <c r="BH185" i="4"/>
  <c r="BG185" i="4"/>
  <c r="BF185" i="4"/>
  <c r="T185" i="4"/>
  <c r="R185" i="4"/>
  <c r="P185" i="4"/>
  <c r="BI182" i="4"/>
  <c r="BH182" i="4"/>
  <c r="BG182" i="4"/>
  <c r="BF182" i="4"/>
  <c r="T182" i="4"/>
  <c r="R182" i="4"/>
  <c r="P182" i="4"/>
  <c r="BI179" i="4"/>
  <c r="BH179" i="4"/>
  <c r="BG179" i="4"/>
  <c r="BF179" i="4"/>
  <c r="T179" i="4"/>
  <c r="R179" i="4"/>
  <c r="P179" i="4"/>
  <c r="BI176" i="4"/>
  <c r="BH176" i="4"/>
  <c r="BG176" i="4"/>
  <c r="BF176" i="4"/>
  <c r="T176" i="4"/>
  <c r="R176" i="4"/>
  <c r="P176" i="4"/>
  <c r="BI173" i="4"/>
  <c r="BH173" i="4"/>
  <c r="BG173" i="4"/>
  <c r="BF173" i="4"/>
  <c r="T173" i="4"/>
  <c r="R173" i="4"/>
  <c r="P173" i="4"/>
  <c r="BI170" i="4"/>
  <c r="BH170" i="4"/>
  <c r="BG170" i="4"/>
  <c r="BF170" i="4"/>
  <c r="T170" i="4"/>
  <c r="R170" i="4"/>
  <c r="P170" i="4"/>
  <c r="BI167" i="4"/>
  <c r="BH167" i="4"/>
  <c r="BG167" i="4"/>
  <c r="BF167" i="4"/>
  <c r="T167" i="4"/>
  <c r="R167" i="4"/>
  <c r="P167" i="4"/>
  <c r="BI164" i="4"/>
  <c r="BH164" i="4"/>
  <c r="BG164" i="4"/>
  <c r="BF164" i="4"/>
  <c r="T164" i="4"/>
  <c r="R164" i="4"/>
  <c r="P164" i="4"/>
  <c r="BI161" i="4"/>
  <c r="BH161" i="4"/>
  <c r="BG161" i="4"/>
  <c r="BF161" i="4"/>
  <c r="T161" i="4"/>
  <c r="R161" i="4"/>
  <c r="P161" i="4"/>
  <c r="BI158" i="4"/>
  <c r="BH158" i="4"/>
  <c r="BG158" i="4"/>
  <c r="BF158" i="4"/>
  <c r="T158" i="4"/>
  <c r="R158" i="4"/>
  <c r="P158" i="4"/>
  <c r="BI155" i="4"/>
  <c r="BH155" i="4"/>
  <c r="BG155" i="4"/>
  <c r="BF155" i="4"/>
  <c r="T155" i="4"/>
  <c r="R155" i="4"/>
  <c r="P155" i="4"/>
  <c r="BI152" i="4"/>
  <c r="BH152" i="4"/>
  <c r="BG152" i="4"/>
  <c r="BF152" i="4"/>
  <c r="T152" i="4"/>
  <c r="R152" i="4"/>
  <c r="P152" i="4"/>
  <c r="BI149" i="4"/>
  <c r="BH149" i="4"/>
  <c r="BG149" i="4"/>
  <c r="BF149" i="4"/>
  <c r="T149" i="4"/>
  <c r="R149" i="4"/>
  <c r="P149" i="4"/>
  <c r="BI146" i="4"/>
  <c r="BH146" i="4"/>
  <c r="BG146" i="4"/>
  <c r="BF146" i="4"/>
  <c r="T146" i="4"/>
  <c r="R146" i="4"/>
  <c r="P146" i="4"/>
  <c r="BI142" i="4"/>
  <c r="BH142" i="4"/>
  <c r="BG142" i="4"/>
  <c r="BF142" i="4"/>
  <c r="T142" i="4"/>
  <c r="R142" i="4"/>
  <c r="P142" i="4"/>
  <c r="BI139" i="4"/>
  <c r="BH139" i="4"/>
  <c r="BG139" i="4"/>
  <c r="BF139" i="4"/>
  <c r="T139" i="4"/>
  <c r="R139" i="4"/>
  <c r="P139" i="4"/>
  <c r="BI135" i="4"/>
  <c r="BH135" i="4"/>
  <c r="BG135" i="4"/>
  <c r="BF135" i="4"/>
  <c r="T135" i="4"/>
  <c r="R135" i="4"/>
  <c r="P135" i="4"/>
  <c r="BI132" i="4"/>
  <c r="BH132" i="4"/>
  <c r="BG132" i="4"/>
  <c r="BF132" i="4"/>
  <c r="T132" i="4"/>
  <c r="R132" i="4"/>
  <c r="P132" i="4"/>
  <c r="BI129" i="4"/>
  <c r="BH129" i="4"/>
  <c r="BG129" i="4"/>
  <c r="BF129" i="4"/>
  <c r="T129" i="4"/>
  <c r="R129" i="4"/>
  <c r="P129" i="4"/>
  <c r="BI126" i="4"/>
  <c r="BH126" i="4"/>
  <c r="BG126" i="4"/>
  <c r="BF126" i="4"/>
  <c r="T126" i="4"/>
  <c r="R126" i="4"/>
  <c r="P126" i="4"/>
  <c r="F117" i="4"/>
  <c r="E115" i="4"/>
  <c r="F91" i="4"/>
  <c r="E89" i="4"/>
  <c r="J26" i="4"/>
  <c r="E26" i="4"/>
  <c r="J94" i="4"/>
  <c r="J25" i="4"/>
  <c r="J23" i="4"/>
  <c r="E23" i="4"/>
  <c r="J119" i="4" s="1"/>
  <c r="J22" i="4"/>
  <c r="J20" i="4"/>
  <c r="E20" i="4"/>
  <c r="F120" i="4" s="1"/>
  <c r="J19" i="4"/>
  <c r="J17" i="4"/>
  <c r="E17" i="4"/>
  <c r="F119" i="4" s="1"/>
  <c r="J16" i="4"/>
  <c r="J14" i="4"/>
  <c r="J117" i="4" s="1"/>
  <c r="E7" i="4"/>
  <c r="E85" i="4" s="1"/>
  <c r="J39" i="3"/>
  <c r="J38" i="3"/>
  <c r="AY97" i="1" s="1"/>
  <c r="J37" i="3"/>
  <c r="AX97" i="1"/>
  <c r="BI223" i="3"/>
  <c r="BH223" i="3"/>
  <c r="BG223" i="3"/>
  <c r="BF223" i="3"/>
  <c r="T223" i="3"/>
  <c r="R223" i="3"/>
  <c r="P223" i="3"/>
  <c r="BI219" i="3"/>
  <c r="BH219" i="3"/>
  <c r="BG219" i="3"/>
  <c r="BF219" i="3"/>
  <c r="T219" i="3"/>
  <c r="R219" i="3"/>
  <c r="P219" i="3"/>
  <c r="BI216" i="3"/>
  <c r="BH216" i="3"/>
  <c r="BG216" i="3"/>
  <c r="BF216" i="3"/>
  <c r="T216" i="3"/>
  <c r="R216" i="3"/>
  <c r="P216" i="3"/>
  <c r="BI213" i="3"/>
  <c r="BH213" i="3"/>
  <c r="BG213" i="3"/>
  <c r="BF213" i="3"/>
  <c r="T213" i="3"/>
  <c r="R213" i="3"/>
  <c r="P213" i="3"/>
  <c r="BI210" i="3"/>
  <c r="BH210" i="3"/>
  <c r="BG210" i="3"/>
  <c r="BF210" i="3"/>
  <c r="T210" i="3"/>
  <c r="R210" i="3"/>
  <c r="P210" i="3"/>
  <c r="BI206" i="3"/>
  <c r="BH206" i="3"/>
  <c r="BG206" i="3"/>
  <c r="BF206" i="3"/>
  <c r="T206" i="3"/>
  <c r="R206" i="3"/>
  <c r="P206" i="3"/>
  <c r="BI201" i="3"/>
  <c r="BH201" i="3"/>
  <c r="BG201" i="3"/>
  <c r="BF201" i="3"/>
  <c r="T201" i="3"/>
  <c r="R201" i="3"/>
  <c r="P201" i="3"/>
  <c r="BI198" i="3"/>
  <c r="BH198" i="3"/>
  <c r="BG198" i="3"/>
  <c r="BF198" i="3"/>
  <c r="T198" i="3"/>
  <c r="R198" i="3"/>
  <c r="P198" i="3"/>
  <c r="BI195" i="3"/>
  <c r="BH195" i="3"/>
  <c r="BG195" i="3"/>
  <c r="BF195" i="3"/>
  <c r="T195" i="3"/>
  <c r="R195" i="3"/>
  <c r="P195" i="3"/>
  <c r="BI191" i="3"/>
  <c r="BH191" i="3"/>
  <c r="BG191" i="3"/>
  <c r="BF191" i="3"/>
  <c r="T191" i="3"/>
  <c r="R191" i="3"/>
  <c r="P191" i="3"/>
  <c r="BI188" i="3"/>
  <c r="BH188" i="3"/>
  <c r="BG188" i="3"/>
  <c r="BF188" i="3"/>
  <c r="T188" i="3"/>
  <c r="R188" i="3"/>
  <c r="P188" i="3"/>
  <c r="BI185" i="3"/>
  <c r="BH185" i="3"/>
  <c r="BG185" i="3"/>
  <c r="BF185" i="3"/>
  <c r="T185" i="3"/>
  <c r="R185" i="3"/>
  <c r="P185" i="3"/>
  <c r="BI182" i="3"/>
  <c r="BH182" i="3"/>
  <c r="BG182" i="3"/>
  <c r="BF182" i="3"/>
  <c r="T182" i="3"/>
  <c r="R182" i="3"/>
  <c r="P182" i="3"/>
  <c r="BI179" i="3"/>
  <c r="BH179" i="3"/>
  <c r="BG179" i="3"/>
  <c r="BF179" i="3"/>
  <c r="T179" i="3"/>
  <c r="R179" i="3"/>
  <c r="P179" i="3"/>
  <c r="BI176" i="3"/>
  <c r="BH176" i="3"/>
  <c r="BG176" i="3"/>
  <c r="BF176" i="3"/>
  <c r="T176" i="3"/>
  <c r="R176" i="3"/>
  <c r="P176" i="3"/>
  <c r="BI173" i="3"/>
  <c r="BH173" i="3"/>
  <c r="BG173" i="3"/>
  <c r="BF173" i="3"/>
  <c r="T173" i="3"/>
  <c r="R173" i="3"/>
  <c r="P173" i="3"/>
  <c r="BI170" i="3"/>
  <c r="BH170" i="3"/>
  <c r="BG170" i="3"/>
  <c r="BF170" i="3"/>
  <c r="T170" i="3"/>
  <c r="R170" i="3"/>
  <c r="P170" i="3"/>
  <c r="BI167" i="3"/>
  <c r="BH167" i="3"/>
  <c r="BG167" i="3"/>
  <c r="BF167" i="3"/>
  <c r="T167" i="3"/>
  <c r="R167" i="3"/>
  <c r="P167" i="3"/>
  <c r="BI164" i="3"/>
  <c r="BH164" i="3"/>
  <c r="BG164" i="3"/>
  <c r="BF164" i="3"/>
  <c r="T164" i="3"/>
  <c r="R164" i="3"/>
  <c r="P164" i="3"/>
  <c r="BI161" i="3"/>
  <c r="BH161" i="3"/>
  <c r="BG161" i="3"/>
  <c r="BF161" i="3"/>
  <c r="T161" i="3"/>
  <c r="R161" i="3"/>
  <c r="P161" i="3"/>
  <c r="BI158" i="3"/>
  <c r="BH158" i="3"/>
  <c r="BG158" i="3"/>
  <c r="BF158" i="3"/>
  <c r="T158" i="3"/>
  <c r="R158" i="3"/>
  <c r="P158" i="3"/>
  <c r="BI155" i="3"/>
  <c r="BH155" i="3"/>
  <c r="BG155" i="3"/>
  <c r="BF155" i="3"/>
  <c r="T155" i="3"/>
  <c r="R155" i="3"/>
  <c r="P155" i="3"/>
  <c r="BI152" i="3"/>
  <c r="BH152" i="3"/>
  <c r="BG152" i="3"/>
  <c r="BF152" i="3"/>
  <c r="T152" i="3"/>
  <c r="R152" i="3"/>
  <c r="P152" i="3"/>
  <c r="BI149" i="3"/>
  <c r="BH149" i="3"/>
  <c r="BG149" i="3"/>
  <c r="BF149" i="3"/>
  <c r="T149" i="3"/>
  <c r="R149" i="3"/>
  <c r="P149" i="3"/>
  <c r="BI145" i="3"/>
  <c r="BH145" i="3"/>
  <c r="BG145" i="3"/>
  <c r="BF145" i="3"/>
  <c r="T145" i="3"/>
  <c r="R145" i="3"/>
  <c r="P145" i="3"/>
  <c r="BI142" i="3"/>
  <c r="BH142" i="3"/>
  <c r="BG142" i="3"/>
  <c r="BF142" i="3"/>
  <c r="T142" i="3"/>
  <c r="R142" i="3"/>
  <c r="P142" i="3"/>
  <c r="BI138" i="3"/>
  <c r="BH138" i="3"/>
  <c r="BG138" i="3"/>
  <c r="BF138" i="3"/>
  <c r="T138" i="3"/>
  <c r="R138" i="3"/>
  <c r="P138" i="3"/>
  <c r="BI135" i="3"/>
  <c r="BH135" i="3"/>
  <c r="BG135" i="3"/>
  <c r="BF135" i="3"/>
  <c r="T135" i="3"/>
  <c r="R135" i="3"/>
  <c r="P135" i="3"/>
  <c r="BI132" i="3"/>
  <c r="BH132" i="3"/>
  <c r="BG132" i="3"/>
  <c r="BF132" i="3"/>
  <c r="T132" i="3"/>
  <c r="R132" i="3"/>
  <c r="P132" i="3"/>
  <c r="BI129" i="3"/>
  <c r="BH129" i="3"/>
  <c r="BG129" i="3"/>
  <c r="BF129" i="3"/>
  <c r="T129" i="3"/>
  <c r="R129" i="3"/>
  <c r="P129" i="3"/>
  <c r="BI126" i="3"/>
  <c r="BH126" i="3"/>
  <c r="BG126" i="3"/>
  <c r="BF126" i="3"/>
  <c r="T126" i="3"/>
  <c r="R126" i="3"/>
  <c r="P126" i="3"/>
  <c r="F117" i="3"/>
  <c r="E115" i="3"/>
  <c r="F91" i="3"/>
  <c r="E89" i="3"/>
  <c r="J26" i="3"/>
  <c r="E26" i="3"/>
  <c r="J120" i="3"/>
  <c r="J25" i="3"/>
  <c r="J23" i="3"/>
  <c r="E23" i="3"/>
  <c r="J93" i="3" s="1"/>
  <c r="J22" i="3"/>
  <c r="J20" i="3"/>
  <c r="E20" i="3"/>
  <c r="F120" i="3" s="1"/>
  <c r="J19" i="3"/>
  <c r="J17" i="3"/>
  <c r="E17" i="3"/>
  <c r="F93" i="3"/>
  <c r="J16" i="3"/>
  <c r="J14" i="3"/>
  <c r="J117" i="3" s="1"/>
  <c r="E7" i="3"/>
  <c r="E111" i="3" s="1"/>
  <c r="J37" i="2"/>
  <c r="J36" i="2"/>
  <c r="AY95" i="1"/>
  <c r="J35" i="2"/>
  <c r="AX95" i="1"/>
  <c r="BI220" i="2"/>
  <c r="BH220" i="2"/>
  <c r="BG220" i="2"/>
  <c r="BF220" i="2"/>
  <c r="T220" i="2"/>
  <c r="R220" i="2"/>
  <c r="P220" i="2"/>
  <c r="BI217" i="2"/>
  <c r="BH217" i="2"/>
  <c r="BG217" i="2"/>
  <c r="BF217" i="2"/>
  <c r="T217" i="2"/>
  <c r="R217" i="2"/>
  <c r="P217" i="2"/>
  <c r="BI214" i="2"/>
  <c r="BH214" i="2"/>
  <c r="BG214" i="2"/>
  <c r="BF214" i="2"/>
  <c r="T214" i="2"/>
  <c r="R214" i="2"/>
  <c r="P214" i="2"/>
  <c r="BI210" i="2"/>
  <c r="BH210" i="2"/>
  <c r="BG210" i="2"/>
  <c r="BF210" i="2"/>
  <c r="T210" i="2"/>
  <c r="R210" i="2"/>
  <c r="P210" i="2"/>
  <c r="BI207" i="2"/>
  <c r="BH207" i="2"/>
  <c r="BG207" i="2"/>
  <c r="BF207" i="2"/>
  <c r="T207" i="2"/>
  <c r="R207" i="2"/>
  <c r="P207" i="2"/>
  <c r="BI204" i="2"/>
  <c r="BH204" i="2"/>
  <c r="BG204" i="2"/>
  <c r="BF204" i="2"/>
  <c r="T204" i="2"/>
  <c r="R204" i="2"/>
  <c r="P204" i="2"/>
  <c r="BI201" i="2"/>
  <c r="BH201" i="2"/>
  <c r="BG201" i="2"/>
  <c r="BF201" i="2"/>
  <c r="T201" i="2"/>
  <c r="R201" i="2"/>
  <c r="P201" i="2"/>
  <c r="BI198" i="2"/>
  <c r="BH198" i="2"/>
  <c r="BG198" i="2"/>
  <c r="BF198" i="2"/>
  <c r="T198" i="2"/>
  <c r="R198" i="2"/>
  <c r="P198" i="2"/>
  <c r="BI195" i="2"/>
  <c r="BH195" i="2"/>
  <c r="BG195" i="2"/>
  <c r="BF195" i="2"/>
  <c r="T195" i="2"/>
  <c r="R195" i="2"/>
  <c r="P195" i="2"/>
  <c r="BI191" i="2"/>
  <c r="BH191" i="2"/>
  <c r="BG191" i="2"/>
  <c r="BF191" i="2"/>
  <c r="T191" i="2"/>
  <c r="R191" i="2"/>
  <c r="P191" i="2"/>
  <c r="BI185" i="2"/>
  <c r="BH185" i="2"/>
  <c r="BG185" i="2"/>
  <c r="BF185" i="2"/>
  <c r="T185" i="2"/>
  <c r="R185" i="2"/>
  <c r="P185" i="2"/>
  <c r="BI180" i="2"/>
  <c r="BH180" i="2"/>
  <c r="BG180" i="2"/>
  <c r="BF180" i="2"/>
  <c r="T180" i="2"/>
  <c r="R180" i="2"/>
  <c r="P180" i="2"/>
  <c r="BI176" i="2"/>
  <c r="BH176" i="2"/>
  <c r="BG176" i="2"/>
  <c r="BF176" i="2"/>
  <c r="T176" i="2"/>
  <c r="R176" i="2"/>
  <c r="P176" i="2"/>
  <c r="BI173" i="2"/>
  <c r="BH173" i="2"/>
  <c r="BG173" i="2"/>
  <c r="BF173" i="2"/>
  <c r="T173" i="2"/>
  <c r="R173" i="2"/>
  <c r="P173" i="2"/>
  <c r="BI169" i="2"/>
  <c r="BH169" i="2"/>
  <c r="BG169" i="2"/>
  <c r="BF169" i="2"/>
  <c r="T169" i="2"/>
  <c r="R169" i="2"/>
  <c r="P169" i="2"/>
  <c r="BI164" i="2"/>
  <c r="BH164" i="2"/>
  <c r="BG164" i="2"/>
  <c r="BF164" i="2"/>
  <c r="T164" i="2"/>
  <c r="R164" i="2"/>
  <c r="P164" i="2"/>
  <c r="BI160" i="2"/>
  <c r="BH160" i="2"/>
  <c r="BG160" i="2"/>
  <c r="BF160" i="2"/>
  <c r="T160" i="2"/>
  <c r="R160" i="2"/>
  <c r="P160" i="2"/>
  <c r="BI157" i="2"/>
  <c r="BH157" i="2"/>
  <c r="BG157" i="2"/>
  <c r="BF157" i="2"/>
  <c r="T157" i="2"/>
  <c r="R157" i="2"/>
  <c r="P157" i="2"/>
  <c r="BI154" i="2"/>
  <c r="BH154" i="2"/>
  <c r="BG154" i="2"/>
  <c r="BF154" i="2"/>
  <c r="T154" i="2"/>
  <c r="R154" i="2"/>
  <c r="P154" i="2"/>
  <c r="BI152" i="2"/>
  <c r="BH152" i="2"/>
  <c r="BG152" i="2"/>
  <c r="BF152" i="2"/>
  <c r="T152" i="2"/>
  <c r="R152" i="2"/>
  <c r="P152" i="2"/>
  <c r="BI149" i="2"/>
  <c r="BH149" i="2"/>
  <c r="BG149" i="2"/>
  <c r="BF149" i="2"/>
  <c r="T149" i="2"/>
  <c r="R149" i="2"/>
  <c r="P149" i="2"/>
  <c r="BI146" i="2"/>
  <c r="BH146" i="2"/>
  <c r="BG146" i="2"/>
  <c r="BF146" i="2"/>
  <c r="T146" i="2"/>
  <c r="R146" i="2"/>
  <c r="P146" i="2"/>
  <c r="BI143" i="2"/>
  <c r="BH143" i="2"/>
  <c r="BG143" i="2"/>
  <c r="BF143" i="2"/>
  <c r="T143" i="2"/>
  <c r="R143" i="2"/>
  <c r="P143" i="2"/>
  <c r="BI140" i="2"/>
  <c r="BH140" i="2"/>
  <c r="BG140" i="2"/>
  <c r="BF140" i="2"/>
  <c r="T140" i="2"/>
  <c r="R140" i="2"/>
  <c r="P140" i="2"/>
  <c r="BI137" i="2"/>
  <c r="BH137" i="2"/>
  <c r="BG137" i="2"/>
  <c r="BF137" i="2"/>
  <c r="T137" i="2"/>
  <c r="R137" i="2"/>
  <c r="P137" i="2"/>
  <c r="BI134" i="2"/>
  <c r="BH134" i="2"/>
  <c r="BG134" i="2"/>
  <c r="BF134" i="2"/>
  <c r="T134" i="2"/>
  <c r="R134" i="2"/>
  <c r="P134" i="2"/>
  <c r="BI131" i="2"/>
  <c r="BH131" i="2"/>
  <c r="BG131" i="2"/>
  <c r="BF131" i="2"/>
  <c r="T131" i="2"/>
  <c r="R131" i="2"/>
  <c r="P131" i="2"/>
  <c r="BI128" i="2"/>
  <c r="BH128" i="2"/>
  <c r="BG128" i="2"/>
  <c r="BF128" i="2"/>
  <c r="J34" i="2" s="1"/>
  <c r="T128" i="2"/>
  <c r="R128" i="2"/>
  <c r="P128" i="2"/>
  <c r="BI125" i="2"/>
  <c r="BH125" i="2"/>
  <c r="BG125" i="2"/>
  <c r="BF125" i="2"/>
  <c r="T125" i="2"/>
  <c r="R125" i="2"/>
  <c r="P125" i="2"/>
  <c r="BI122" i="2"/>
  <c r="BH122" i="2"/>
  <c r="BG122" i="2"/>
  <c r="BF122" i="2"/>
  <c r="T122" i="2"/>
  <c r="R122" i="2"/>
  <c r="P122" i="2"/>
  <c r="F113" i="2"/>
  <c r="E111" i="2"/>
  <c r="F89" i="2"/>
  <c r="E87" i="2"/>
  <c r="J24" i="2"/>
  <c r="E24" i="2"/>
  <c r="J92" i="2" s="1"/>
  <c r="J23" i="2"/>
  <c r="J21" i="2"/>
  <c r="E21" i="2"/>
  <c r="J115" i="2" s="1"/>
  <c r="J20" i="2"/>
  <c r="J18" i="2"/>
  <c r="E18" i="2"/>
  <c r="F116" i="2"/>
  <c r="J17" i="2"/>
  <c r="J15" i="2"/>
  <c r="E15" i="2"/>
  <c r="F91" i="2" s="1"/>
  <c r="J14" i="2"/>
  <c r="J12" i="2"/>
  <c r="J113" i="2" s="1"/>
  <c r="E7" i="2"/>
  <c r="E109" i="2"/>
  <c r="L90" i="1"/>
  <c r="AM90" i="1"/>
  <c r="AM89" i="1"/>
  <c r="L89" i="1"/>
  <c r="AM87" i="1"/>
  <c r="L87" i="1"/>
  <c r="L85" i="1"/>
  <c r="L84" i="1"/>
  <c r="BK173" i="4"/>
  <c r="BK164" i="4"/>
  <c r="BK203" i="4"/>
  <c r="BK195" i="5"/>
  <c r="J200" i="5"/>
  <c r="BK173" i="5"/>
  <c r="BK185" i="5"/>
  <c r="BK164" i="5"/>
  <c r="BK132" i="6"/>
  <c r="BK160" i="6"/>
  <c r="J137" i="7"/>
  <c r="J130" i="8"/>
  <c r="BK146" i="2"/>
  <c r="J128" i="2"/>
  <c r="BK195" i="2"/>
  <c r="J160" i="2"/>
  <c r="J169" i="2"/>
  <c r="BK131" i="2"/>
  <c r="J155" i="3"/>
  <c r="J201" i="3"/>
  <c r="BK149" i="3"/>
  <c r="J145" i="3"/>
  <c r="BK173" i="3"/>
  <c r="BK216" i="4"/>
  <c r="J126" i="4"/>
  <c r="BK198" i="4"/>
  <c r="J185" i="4"/>
  <c r="J182" i="4"/>
  <c r="BK167" i="5"/>
  <c r="J161" i="5"/>
  <c r="J152" i="5"/>
  <c r="J179" i="5"/>
  <c r="BK135" i="6"/>
  <c r="J163" i="6"/>
  <c r="J135" i="6"/>
  <c r="BK122" i="7"/>
  <c r="J161" i="4"/>
  <c r="J216" i="4"/>
  <c r="BK146" i="4"/>
  <c r="BK185" i="4"/>
  <c r="J176" i="4"/>
  <c r="BK135" i="5"/>
  <c r="J135" i="5"/>
  <c r="BK126" i="5"/>
  <c r="BK198" i="2"/>
  <c r="J201" i="2"/>
  <c r="J204" i="2"/>
  <c r="BK134" i="2"/>
  <c r="BK149" i="2"/>
  <c r="J210" i="3"/>
  <c r="BK216" i="3"/>
  <c r="BK130" i="8"/>
  <c r="BK123" i="8"/>
  <c r="J154" i="2"/>
  <c r="J220" i="2"/>
  <c r="J146" i="2"/>
  <c r="BK201" i="2"/>
  <c r="J164" i="2"/>
  <c r="BK164" i="2"/>
  <c r="BK137" i="2"/>
  <c r="J213" i="3"/>
  <c r="BK198" i="3"/>
  <c r="J170" i="3"/>
  <c r="BK138" i="3"/>
  <c r="BK155" i="3"/>
  <c r="J129" i="3"/>
  <c r="BK191" i="3"/>
  <c r="BK176" i="4"/>
  <c r="J142" i="4"/>
  <c r="BK126" i="4"/>
  <c r="BK220" i="4"/>
  <c r="BK158" i="4"/>
  <c r="J167" i="4"/>
  <c r="J132" i="4"/>
  <c r="J164" i="5"/>
  <c r="BK176" i="5"/>
  <c r="J192" i="5"/>
  <c r="BK182" i="5"/>
  <c r="BK208" i="5"/>
  <c r="BK152" i="5"/>
  <c r="J129" i="6"/>
  <c r="BK157" i="6"/>
  <c r="J160" i="6"/>
  <c r="J128" i="7"/>
  <c r="BK125" i="7"/>
  <c r="BK128" i="8"/>
  <c r="BK119" i="8"/>
  <c r="J207" i="2"/>
  <c r="J134" i="2"/>
  <c r="J195" i="2"/>
  <c r="BK214" i="2"/>
  <c r="BK176" i="2"/>
  <c r="J122" i="2"/>
  <c r="BK125" i="2"/>
  <c r="AS100" i="1"/>
  <c r="BK164" i="3"/>
  <c r="J216" i="3"/>
  <c r="BK135" i="3"/>
  <c r="BK145" i="3"/>
  <c r="J152" i="3"/>
  <c r="BK201" i="3"/>
  <c r="BK129" i="3"/>
  <c r="BK213" i="4"/>
  <c r="J155" i="4"/>
  <c r="BK167" i="4"/>
  <c r="BK195" i="4"/>
  <c r="BK192" i="4"/>
  <c r="J155" i="5"/>
  <c r="J218" i="5"/>
  <c r="BK161" i="5"/>
  <c r="BK218" i="5"/>
  <c r="BK139" i="5"/>
  <c r="BK146" i="5"/>
  <c r="J141" i="6"/>
  <c r="BK138" i="6"/>
  <c r="J157" i="6"/>
  <c r="BK137" i="7"/>
  <c r="J141" i="7"/>
  <c r="BK125" i="8"/>
  <c r="J167" i="3"/>
  <c r="BK195" i="3"/>
  <c r="J161" i="3"/>
  <c r="J195" i="3"/>
  <c r="J182" i="3"/>
  <c r="BK176" i="3"/>
  <c r="J176" i="3"/>
  <c r="J191" i="3"/>
  <c r="J173" i="4"/>
  <c r="J203" i="4"/>
  <c r="J207" i="4"/>
  <c r="BK210" i="4"/>
  <c r="BK188" i="4"/>
  <c r="J146" i="4"/>
  <c r="J129" i="5"/>
  <c r="J182" i="5"/>
  <c r="BK149" i="5"/>
  <c r="J214" i="5"/>
  <c r="BK211" i="5"/>
  <c r="BK192" i="5"/>
  <c r="BK142" i="5"/>
  <c r="BK141" i="6"/>
  <c r="BK163" i="6"/>
  <c r="J144" i="6"/>
  <c r="J125" i="7"/>
  <c r="J122" i="7"/>
  <c r="BK134" i="8"/>
  <c r="BK140" i="2"/>
  <c r="BK180" i="2"/>
  <c r="J210" i="2"/>
  <c r="J157" i="2"/>
  <c r="BK122" i="2"/>
  <c r="BK182" i="3"/>
  <c r="J223" i="3"/>
  <c r="BK142" i="3"/>
  <c r="BK161" i="3"/>
  <c r="J185" i="3"/>
  <c r="BK135" i="4"/>
  <c r="BK182" i="4"/>
  <c r="J195" i="4"/>
  <c r="J149" i="4"/>
  <c r="BK179" i="5"/>
  <c r="J126" i="5"/>
  <c r="BK158" i="5"/>
  <c r="BK147" i="6"/>
  <c r="BK150" i="6"/>
  <c r="BK134" i="7"/>
  <c r="J134" i="8"/>
  <c r="BK210" i="2"/>
  <c r="J214" i="2"/>
  <c r="BK220" i="2"/>
  <c r="J164" i="3"/>
  <c r="J135" i="3"/>
  <c r="BK126" i="3"/>
  <c r="BK158" i="3"/>
  <c r="J179" i="4"/>
  <c r="BK132" i="4"/>
  <c r="BK155" i="4"/>
  <c r="BK142" i="4"/>
  <c r="J170" i="4"/>
  <c r="BK179" i="4"/>
  <c r="BK170" i="5"/>
  <c r="J173" i="5"/>
  <c r="J185" i="5"/>
  <c r="J176" i="5"/>
  <c r="J170" i="5"/>
  <c r="J149" i="5"/>
  <c r="BK155" i="5"/>
  <c r="J153" i="6"/>
  <c r="J126" i="6"/>
  <c r="J131" i="7"/>
  <c r="BK131" i="7"/>
  <c r="J125" i="8"/>
  <c r="J137" i="2"/>
  <c r="BK157" i="2"/>
  <c r="BK143" i="2"/>
  <c r="BK128" i="2"/>
  <c r="BK210" i="3"/>
  <c r="J206" i="3"/>
  <c r="J126" i="3"/>
  <c r="BK161" i="4"/>
  <c r="BK139" i="4"/>
  <c r="J129" i="4"/>
  <c r="J142" i="5"/>
  <c r="J195" i="5"/>
  <c r="J208" i="5"/>
  <c r="BK129" i="5"/>
  <c r="J132" i="6"/>
  <c r="J144" i="7"/>
  <c r="J123" i="8"/>
  <c r="BK152" i="2"/>
  <c r="BK217" i="2"/>
  <c r="BK185" i="2"/>
  <c r="J180" i="2"/>
  <c r="J125" i="2"/>
  <c r="BK154" i="2"/>
  <c r="BK223" i="3"/>
  <c r="BK213" i="3"/>
  <c r="BK219" i="3"/>
  <c r="J179" i="3"/>
  <c r="J142" i="3"/>
  <c r="J158" i="3"/>
  <c r="J173" i="3"/>
  <c r="BK152" i="3"/>
  <c r="J220" i="4"/>
  <c r="J164" i="4"/>
  <c r="J158" i="4"/>
  <c r="BK149" i="4"/>
  <c r="J135" i="4"/>
  <c r="BK200" i="5"/>
  <c r="J132" i="5"/>
  <c r="J211" i="5"/>
  <c r="J205" i="5"/>
  <c r="BK132" i="5"/>
  <c r="BK126" i="6"/>
  <c r="J138" i="6"/>
  <c r="J134" i="7"/>
  <c r="J176" i="2"/>
  <c r="J198" i="2"/>
  <c r="J217" i="2"/>
  <c r="BK191" i="2"/>
  <c r="BK160" i="2"/>
  <c r="AS96" i="1"/>
  <c r="BK185" i="3"/>
  <c r="BK179" i="3"/>
  <c r="BK167" i="3"/>
  <c r="BK132" i="3"/>
  <c r="BK170" i="3"/>
  <c r="J210" i="4"/>
  <c r="J188" i="4"/>
  <c r="J192" i="4"/>
  <c r="BK170" i="4"/>
  <c r="BK129" i="4"/>
  <c r="J152" i="4"/>
  <c r="J146" i="5"/>
  <c r="J139" i="5"/>
  <c r="J147" i="6"/>
  <c r="J150" i="6"/>
  <c r="BK128" i="7"/>
  <c r="BK141" i="7"/>
  <c r="J119" i="8"/>
  <c r="J143" i="2"/>
  <c r="BK173" i="2"/>
  <c r="J185" i="2"/>
  <c r="BK169" i="2"/>
  <c r="J152" i="2"/>
  <c r="BK188" i="3"/>
  <c r="BK206" i="3"/>
  <c r="J188" i="3"/>
  <c r="J149" i="3"/>
  <c r="J138" i="3"/>
  <c r="BK152" i="4"/>
  <c r="BK207" i="4"/>
  <c r="J139" i="4"/>
  <c r="J213" i="4"/>
  <c r="J198" i="4"/>
  <c r="J189" i="5"/>
  <c r="J158" i="5"/>
  <c r="BK205" i="5"/>
  <c r="J167" i="5"/>
  <c r="BK214" i="5"/>
  <c r="BK189" i="5"/>
  <c r="BK153" i="6"/>
  <c r="BK144" i="6"/>
  <c r="BK129" i="6"/>
  <c r="BK144" i="7"/>
  <c r="J128" i="8"/>
  <c r="J149" i="2"/>
  <c r="BK204" i="2"/>
  <c r="J191" i="2"/>
  <c r="BK207" i="2"/>
  <c r="J173" i="2"/>
  <c r="J131" i="2"/>
  <c r="J140" i="2"/>
  <c r="J198" i="3"/>
  <c r="J219" i="3"/>
  <c r="J132" i="3"/>
  <c r="T121" i="2" l="1"/>
  <c r="T120" i="2" s="1"/>
  <c r="T119" i="2" s="1"/>
  <c r="BK125" i="3"/>
  <c r="J125" i="3" s="1"/>
  <c r="J100" i="3" s="1"/>
  <c r="T125" i="4"/>
  <c r="T124" i="4" s="1"/>
  <c r="BK188" i="5"/>
  <c r="J188" i="5" s="1"/>
  <c r="J101" i="5" s="1"/>
  <c r="BK121" i="2"/>
  <c r="BK120" i="2" s="1"/>
  <c r="BK119" i="2" s="1"/>
  <c r="J119" i="2" s="1"/>
  <c r="J30" i="2" s="1"/>
  <c r="T125" i="3"/>
  <c r="T124" i="3"/>
  <c r="P121" i="7"/>
  <c r="P120" i="7" s="1"/>
  <c r="T213" i="2"/>
  <c r="BK191" i="4"/>
  <c r="J191" i="4" s="1"/>
  <c r="J101" i="4" s="1"/>
  <c r="R156" i="6"/>
  <c r="R194" i="3"/>
  <c r="T191" i="4"/>
  <c r="T156" i="6"/>
  <c r="T121" i="7"/>
  <c r="T120" i="7"/>
  <c r="R188" i="5"/>
  <c r="R140" i="7"/>
  <c r="BK213" i="2"/>
  <c r="J213" i="2"/>
  <c r="J99" i="2" s="1"/>
  <c r="P125" i="5"/>
  <c r="P124" i="5"/>
  <c r="P123" i="5"/>
  <c r="AU99" i="1" s="1"/>
  <c r="R121" i="7"/>
  <c r="R120" i="7"/>
  <c r="R119" i="7" s="1"/>
  <c r="R121" i="2"/>
  <c r="R120" i="2" s="1"/>
  <c r="P156" i="6"/>
  <c r="R191" i="4"/>
  <c r="BK125" i="6"/>
  <c r="J125" i="6" s="1"/>
  <c r="J100" i="6" s="1"/>
  <c r="BK124" i="6"/>
  <c r="BK123" i="6" s="1"/>
  <c r="J123" i="6" s="1"/>
  <c r="J98" i="6" s="1"/>
  <c r="J124" i="6"/>
  <c r="J99" i="6"/>
  <c r="P140" i="7"/>
  <c r="P125" i="4"/>
  <c r="P124" i="4" s="1"/>
  <c r="R125" i="5"/>
  <c r="R124" i="5" s="1"/>
  <c r="R123" i="5" s="1"/>
  <c r="P213" i="2"/>
  <c r="T125" i="5"/>
  <c r="T124" i="5"/>
  <c r="R125" i="6"/>
  <c r="R124" i="6" s="1"/>
  <c r="R123" i="6" s="1"/>
  <c r="P121" i="2"/>
  <c r="P120" i="2"/>
  <c r="P119" i="2"/>
  <c r="AU95" i="1"/>
  <c r="P125" i="3"/>
  <c r="P124" i="3" s="1"/>
  <c r="P123" i="3" s="1"/>
  <c r="AU97" i="1" s="1"/>
  <c r="BK125" i="5"/>
  <c r="J125" i="5" s="1"/>
  <c r="J100" i="5" s="1"/>
  <c r="BK121" i="7"/>
  <c r="J121" i="7"/>
  <c r="J98" i="7" s="1"/>
  <c r="BK118" i="8"/>
  <c r="J118" i="8"/>
  <c r="J97" i="8" s="1"/>
  <c r="R213" i="2"/>
  <c r="T194" i="3"/>
  <c r="BK125" i="4"/>
  <c r="J125" i="4" s="1"/>
  <c r="J100" i="4" s="1"/>
  <c r="BK156" i="6"/>
  <c r="J156" i="6"/>
  <c r="J101" i="6" s="1"/>
  <c r="T140" i="7"/>
  <c r="R125" i="3"/>
  <c r="R124" i="3" s="1"/>
  <c r="R123" i="3" s="1"/>
  <c r="R125" i="4"/>
  <c r="R124" i="4" s="1"/>
  <c r="R123" i="4" s="1"/>
  <c r="BK194" i="3"/>
  <c r="J194" i="3"/>
  <c r="J101" i="3"/>
  <c r="P191" i="4"/>
  <c r="P125" i="6"/>
  <c r="P124" i="6" s="1"/>
  <c r="P123" i="6" s="1"/>
  <c r="AU101" i="1" s="1"/>
  <c r="AU100" i="1" s="1"/>
  <c r="P118" i="8"/>
  <c r="P117" i="8" s="1"/>
  <c r="AU103" i="1" s="1"/>
  <c r="P194" i="3"/>
  <c r="T188" i="5"/>
  <c r="T125" i="6"/>
  <c r="T124" i="6" s="1"/>
  <c r="T123" i="6" s="1"/>
  <c r="BK140" i="7"/>
  <c r="J140" i="7"/>
  <c r="J99" i="7"/>
  <c r="T118" i="8"/>
  <c r="T117" i="8" s="1"/>
  <c r="J89" i="8"/>
  <c r="E107" i="8"/>
  <c r="F114" i="8"/>
  <c r="BK120" i="7"/>
  <c r="BK119" i="7" s="1"/>
  <c r="J119" i="7" s="1"/>
  <c r="J96" i="7" s="1"/>
  <c r="F91" i="8"/>
  <c r="J114" i="8"/>
  <c r="BE134" i="8"/>
  <c r="BE119" i="8"/>
  <c r="BE130" i="8"/>
  <c r="BE125" i="8"/>
  <c r="J91" i="8"/>
  <c r="BE128" i="8"/>
  <c r="BE123" i="8"/>
  <c r="E85" i="7"/>
  <c r="J89" i="7"/>
  <c r="J92" i="7"/>
  <c r="J115" i="7"/>
  <c r="BE128" i="7"/>
  <c r="BE131" i="7"/>
  <c r="BE134" i="7"/>
  <c r="BE137" i="7"/>
  <c r="BE144" i="7"/>
  <c r="F91" i="7"/>
  <c r="F116" i="7"/>
  <c r="BE122" i="7"/>
  <c r="BE125" i="7"/>
  <c r="BE141" i="7"/>
  <c r="F119" i="6"/>
  <c r="J119" i="6"/>
  <c r="E85" i="6"/>
  <c r="F120" i="6"/>
  <c r="BK124" i="5"/>
  <c r="J124" i="5" s="1"/>
  <c r="J99" i="5" s="1"/>
  <c r="BE153" i="6"/>
  <c r="BE126" i="6"/>
  <c r="BE147" i="6"/>
  <c r="BE157" i="6"/>
  <c r="BE160" i="6"/>
  <c r="BE141" i="6"/>
  <c r="BE144" i="6"/>
  <c r="BE163" i="6"/>
  <c r="BE129" i="6"/>
  <c r="J94" i="6"/>
  <c r="BE132" i="6"/>
  <c r="BE135" i="6"/>
  <c r="BE138" i="6"/>
  <c r="J91" i="6"/>
  <c r="BE150" i="6"/>
  <c r="J91" i="5"/>
  <c r="E111" i="5"/>
  <c r="F119" i="5"/>
  <c r="BE126" i="5"/>
  <c r="J94" i="5"/>
  <c r="BE142" i="5"/>
  <c r="BE155" i="5"/>
  <c r="F94" i="5"/>
  <c r="J119" i="5"/>
  <c r="BE158" i="5"/>
  <c r="BE161" i="5"/>
  <c r="BE167" i="5"/>
  <c r="BE218" i="5"/>
  <c r="BE146" i="5"/>
  <c r="BE173" i="5"/>
  <c r="BE170" i="5"/>
  <c r="BE189" i="5"/>
  <c r="BE200" i="5"/>
  <c r="BE211" i="5"/>
  <c r="BE179" i="5"/>
  <c r="BE139" i="5"/>
  <c r="BE176" i="5"/>
  <c r="BE195" i="5"/>
  <c r="BE149" i="5"/>
  <c r="BE214" i="5"/>
  <c r="BE135" i="5"/>
  <c r="BE152" i="5"/>
  <c r="BE129" i="5"/>
  <c r="BE132" i="5"/>
  <c r="BE205" i="5"/>
  <c r="BE208" i="5"/>
  <c r="BE164" i="5"/>
  <c r="BE182" i="5"/>
  <c r="BE185" i="5"/>
  <c r="BE192" i="5"/>
  <c r="E111" i="4"/>
  <c r="J120" i="4"/>
  <c r="BE161" i="4"/>
  <c r="BK124" i="3"/>
  <c r="BK123" i="3" s="1"/>
  <c r="J123" i="3" s="1"/>
  <c r="J32" i="3" s="1"/>
  <c r="F93" i="4"/>
  <c r="BE167" i="4"/>
  <c r="BE203" i="4"/>
  <c r="J91" i="4"/>
  <c r="BE142" i="4"/>
  <c r="BE155" i="4"/>
  <c r="BE173" i="4"/>
  <c r="BE210" i="4"/>
  <c r="BE126" i="4"/>
  <c r="BE185" i="4"/>
  <c r="BE182" i="4"/>
  <c r="BE170" i="4"/>
  <c r="BE179" i="4"/>
  <c r="BE213" i="4"/>
  <c r="BE216" i="4"/>
  <c r="BE129" i="4"/>
  <c r="BE146" i="4"/>
  <c r="BE132" i="4"/>
  <c r="BE135" i="4"/>
  <c r="BE188" i="4"/>
  <c r="BE152" i="4"/>
  <c r="BE195" i="4"/>
  <c r="J93" i="4"/>
  <c r="BE158" i="4"/>
  <c r="BE198" i="4"/>
  <c r="BE207" i="4"/>
  <c r="F94" i="4"/>
  <c r="BE139" i="4"/>
  <c r="BE149" i="4"/>
  <c r="BE164" i="4"/>
  <c r="BE192" i="4"/>
  <c r="BE176" i="4"/>
  <c r="BE220" i="4"/>
  <c r="J91" i="3"/>
  <c r="BE191" i="3"/>
  <c r="J94" i="3"/>
  <c r="J119" i="3"/>
  <c r="BE195" i="3"/>
  <c r="BE201" i="3"/>
  <c r="F119" i="3"/>
  <c r="BE145" i="3"/>
  <c r="BE135" i="3"/>
  <c r="BE155" i="3"/>
  <c r="BE161" i="3"/>
  <c r="F94" i="3"/>
  <c r="BE149" i="3"/>
  <c r="BE152" i="3"/>
  <c r="BE167" i="3"/>
  <c r="BE164" i="3"/>
  <c r="E85" i="3"/>
  <c r="BE170" i="3"/>
  <c r="BE173" i="3"/>
  <c r="BE176" i="3"/>
  <c r="BE179" i="3"/>
  <c r="BE185" i="3"/>
  <c r="BE188" i="3"/>
  <c r="BE198" i="3"/>
  <c r="BE138" i="3"/>
  <c r="BE158" i="3"/>
  <c r="BE129" i="3"/>
  <c r="BE142" i="3"/>
  <c r="BE210" i="3"/>
  <c r="BE182" i="3"/>
  <c r="BE216" i="3"/>
  <c r="BE219" i="3"/>
  <c r="BE126" i="3"/>
  <c r="BE132" i="3"/>
  <c r="BE206" i="3"/>
  <c r="BE213" i="3"/>
  <c r="BE223" i="3"/>
  <c r="J91" i="2"/>
  <c r="J116" i="2"/>
  <c r="BE122" i="2"/>
  <c r="J89" i="2"/>
  <c r="F115" i="2"/>
  <c r="BE134" i="2"/>
  <c r="BE143" i="2"/>
  <c r="BE152" i="2"/>
  <c r="BE157" i="2"/>
  <c r="F92" i="2"/>
  <c r="BE169" i="2"/>
  <c r="E85" i="2"/>
  <c r="BE128" i="2"/>
  <c r="BE131" i="2"/>
  <c r="BE140" i="2"/>
  <c r="BE195" i="2"/>
  <c r="BE198" i="2"/>
  <c r="BE210" i="2"/>
  <c r="BE217" i="2"/>
  <c r="BE220" i="2"/>
  <c r="BE137" i="2"/>
  <c r="BE149" i="2"/>
  <c r="BE154" i="2"/>
  <c r="BE164" i="2"/>
  <c r="BE207" i="2"/>
  <c r="BE125" i="2"/>
  <c r="BE146" i="2"/>
  <c r="BE160" i="2"/>
  <c r="BE173" i="2"/>
  <c r="BE176" i="2"/>
  <c r="BE180" i="2"/>
  <c r="BE185" i="2"/>
  <c r="BE191" i="2"/>
  <c r="BE201" i="2"/>
  <c r="BE204" i="2"/>
  <c r="BE214" i="2"/>
  <c r="AW95" i="1"/>
  <c r="F35" i="2"/>
  <c r="BB95" i="1" s="1"/>
  <c r="F37" i="6"/>
  <c r="BB101" i="1" s="1"/>
  <c r="BB100" i="1" s="1"/>
  <c r="AX100" i="1" s="1"/>
  <c r="F36" i="3"/>
  <c r="BA97" i="1"/>
  <c r="F39" i="6"/>
  <c r="BD101" i="1"/>
  <c r="BD100" i="1"/>
  <c r="F35" i="7"/>
  <c r="BB102" i="1" s="1"/>
  <c r="F34" i="2"/>
  <c r="BA95" i="1"/>
  <c r="J36" i="5"/>
  <c r="AW99" i="1" s="1"/>
  <c r="F38" i="3"/>
  <c r="BC97" i="1"/>
  <c r="F37" i="5"/>
  <c r="BB99" i="1"/>
  <c r="F35" i="8"/>
  <c r="BB103" i="1" s="1"/>
  <c r="F39" i="4"/>
  <c r="BD98" i="1" s="1"/>
  <c r="F39" i="3"/>
  <c r="BD97" i="1"/>
  <c r="J34" i="8"/>
  <c r="AW103" i="1" s="1"/>
  <c r="F37" i="2"/>
  <c r="BD95" i="1" s="1"/>
  <c r="F39" i="5"/>
  <c r="BD99" i="1" s="1"/>
  <c r="F34" i="8"/>
  <c r="BA103" i="1" s="1"/>
  <c r="F37" i="3"/>
  <c r="BB97" i="1"/>
  <c r="F38" i="5"/>
  <c r="BC99" i="1"/>
  <c r="J36" i="4"/>
  <c r="AW98" i="1" s="1"/>
  <c r="F37" i="4"/>
  <c r="BB98" i="1" s="1"/>
  <c r="J34" i="7"/>
  <c r="AW102" i="1" s="1"/>
  <c r="F38" i="4"/>
  <c r="BC98" i="1" s="1"/>
  <c r="F38" i="6"/>
  <c r="BC101" i="1"/>
  <c r="BC100" i="1" s="1"/>
  <c r="AY100" i="1" s="1"/>
  <c r="F36" i="7"/>
  <c r="BC102" i="1"/>
  <c r="J36" i="3"/>
  <c r="AW97" i="1"/>
  <c r="F36" i="6"/>
  <c r="BA101" i="1"/>
  <c r="BA100" i="1" s="1"/>
  <c r="AW100" i="1" s="1"/>
  <c r="F37" i="7"/>
  <c r="BD102" i="1"/>
  <c r="F36" i="2"/>
  <c r="BC95" i="1" s="1"/>
  <c r="F36" i="5"/>
  <c r="BA99" i="1" s="1"/>
  <c r="F34" i="7"/>
  <c r="BA102" i="1"/>
  <c r="F36" i="8"/>
  <c r="BC103" i="1"/>
  <c r="AS94" i="1"/>
  <c r="F36" i="4"/>
  <c r="BA98" i="1" s="1"/>
  <c r="J36" i="6"/>
  <c r="AW101" i="1" s="1"/>
  <c r="F37" i="8"/>
  <c r="BD103" i="1"/>
  <c r="J121" i="2" l="1"/>
  <c r="J98" i="2" s="1"/>
  <c r="BK124" i="4"/>
  <c r="J124" i="4" s="1"/>
  <c r="J99" i="4" s="1"/>
  <c r="T119" i="7"/>
  <c r="T123" i="5"/>
  <c r="R119" i="2"/>
  <c r="P119" i="7"/>
  <c r="AU102" i="1"/>
  <c r="T123" i="3"/>
  <c r="T123" i="4"/>
  <c r="P123" i="4"/>
  <c r="AU98" i="1" s="1"/>
  <c r="AU96" i="1" s="1"/>
  <c r="AU94" i="1" s="1"/>
  <c r="BK117" i="8"/>
  <c r="J117" i="8"/>
  <c r="J96" i="8"/>
  <c r="J120" i="7"/>
  <c r="J97" i="7" s="1"/>
  <c r="BK123" i="5"/>
  <c r="J123" i="5" s="1"/>
  <c r="J32" i="5" s="1"/>
  <c r="AG99" i="1" s="1"/>
  <c r="BK123" i="4"/>
  <c r="J123" i="4" s="1"/>
  <c r="J32" i="4" s="1"/>
  <c r="AG98" i="1" s="1"/>
  <c r="AG97" i="1"/>
  <c r="J98" i="3"/>
  <c r="J124" i="3"/>
  <c r="J99" i="3"/>
  <c r="AG95" i="1"/>
  <c r="J96" i="2"/>
  <c r="J120" i="2"/>
  <c r="J97" i="2"/>
  <c r="J35" i="3"/>
  <c r="AV97" i="1" s="1"/>
  <c r="AT97" i="1" s="1"/>
  <c r="AN97" i="1" s="1"/>
  <c r="J33" i="8"/>
  <c r="AV103" i="1" s="1"/>
  <c r="AT103" i="1" s="1"/>
  <c r="F35" i="3"/>
  <c r="AZ97" i="1"/>
  <c r="J30" i="7"/>
  <c r="AG102" i="1" s="1"/>
  <c r="F33" i="8"/>
  <c r="AZ103" i="1" s="1"/>
  <c r="F35" i="5"/>
  <c r="AZ99" i="1"/>
  <c r="J35" i="4"/>
  <c r="AV98" i="1"/>
  <c r="AT98" i="1" s="1"/>
  <c r="F33" i="2"/>
  <c r="AZ95" i="1" s="1"/>
  <c r="F35" i="4"/>
  <c r="AZ98" i="1" s="1"/>
  <c r="J33" i="2"/>
  <c r="AV95" i="1" s="1"/>
  <c r="AT95" i="1" s="1"/>
  <c r="AN95" i="1" s="1"/>
  <c r="BD96" i="1"/>
  <c r="BC96" i="1"/>
  <c r="AY96" i="1"/>
  <c r="J33" i="7"/>
  <c r="AV102" i="1"/>
  <c r="AT102" i="1"/>
  <c r="J35" i="5"/>
  <c r="AV99" i="1" s="1"/>
  <c r="AT99" i="1" s="1"/>
  <c r="BB96" i="1"/>
  <c r="AX96" i="1"/>
  <c r="J35" i="6"/>
  <c r="AV101" i="1" s="1"/>
  <c r="AT101" i="1" s="1"/>
  <c r="BA96" i="1"/>
  <c r="AW96" i="1"/>
  <c r="J32" i="6"/>
  <c r="AG101" i="1"/>
  <c r="AG100" i="1"/>
  <c r="F33" i="7"/>
  <c r="AZ102" i="1" s="1"/>
  <c r="F35" i="6"/>
  <c r="AZ101" i="1" s="1"/>
  <c r="AZ100" i="1" s="1"/>
  <c r="AV100" i="1" s="1"/>
  <c r="AT100" i="1" s="1"/>
  <c r="AN102" i="1" l="1"/>
  <c r="AN101" i="1"/>
  <c r="AN100" i="1"/>
  <c r="J39" i="7"/>
  <c r="AN99" i="1"/>
  <c r="J41" i="6"/>
  <c r="J98" i="5"/>
  <c r="AN98" i="1"/>
  <c r="J98" i="4"/>
  <c r="J41" i="5"/>
  <c r="J41" i="4"/>
  <c r="J41" i="3"/>
  <c r="J39" i="2"/>
  <c r="J30" i="8"/>
  <c r="AG103" i="1"/>
  <c r="BA94" i="1"/>
  <c r="W30" i="1" s="1"/>
  <c r="BC94" i="1"/>
  <c r="AY94" i="1"/>
  <c r="AG96" i="1"/>
  <c r="BB94" i="1"/>
  <c r="AX94" i="1" s="1"/>
  <c r="AZ96" i="1"/>
  <c r="AV96" i="1"/>
  <c r="AT96" i="1"/>
  <c r="BD94" i="1"/>
  <c r="W33" i="1"/>
  <c r="J39" i="8" l="1"/>
  <c r="AN96" i="1"/>
  <c r="AN103" i="1"/>
  <c r="AG94" i="1"/>
  <c r="W31" i="1"/>
  <c r="AW94" i="1"/>
  <c r="AK30" i="1" s="1"/>
  <c r="AZ94" i="1"/>
  <c r="AV94" i="1" s="1"/>
  <c r="AK29" i="1" s="1"/>
  <c r="W32" i="1"/>
  <c r="AK26" i="1" l="1"/>
  <c r="AK35" i="1" s="1"/>
  <c r="AT94" i="1"/>
  <c r="W29" i="1"/>
  <c r="AN94" i="1" l="1"/>
</calcChain>
</file>

<file path=xl/sharedStrings.xml><?xml version="1.0" encoding="utf-8"?>
<sst xmlns="http://schemas.openxmlformats.org/spreadsheetml/2006/main" count="6181" uniqueCount="598">
  <si>
    <t>Export Komplet</t>
  </si>
  <si>
    <t/>
  </si>
  <si>
    <t>2.0</t>
  </si>
  <si>
    <t>ZAMOK</t>
  </si>
  <si>
    <t>False</t>
  </si>
  <si>
    <t>{0ced88f1-bd82-49c5-95ac-8f9a0303e57b}</t>
  </si>
  <si>
    <t>0,001</t>
  </si>
  <si>
    <t>21</t>
  </si>
  <si>
    <t>0,01</t>
  </si>
  <si>
    <t>15</t>
  </si>
  <si>
    <t>REKAPITULACE STAVBY</t>
  </si>
  <si>
    <t>v ---  níže se nacházejí doplnkové a pomocné údaje k sestavám  --- v</t>
  </si>
  <si>
    <t>Návod na vyplnění</t>
  </si>
  <si>
    <t>Kód:</t>
  </si>
  <si>
    <t>2022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</si>
  <si>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</si>
  <si>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</si>
  <si>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18-Neratovice - Všetaty</t>
  </si>
  <si>
    <t>KSO:</t>
  </si>
  <si>
    <t>CC-CZ:</t>
  </si>
  <si>
    <t>Místo:</t>
  </si>
  <si>
    <t xml:space="preserve"> </t>
  </si>
  <si>
    <t>Datum:</t>
  </si>
  <si>
    <t>18. 5. 2022</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</si>
  <si>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</si>
  <si>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</si>
  <si>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</si>
  <si>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</si>
  <si>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</si>
  <si>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</si>
  <si>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</si>
  <si>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</si>
  <si>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</si>
  <si>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</si>
  <si>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</si>
  <si>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</si>
  <si>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</si>
  <si>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</si>
  <si>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</si>
  <si>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</si>
  <si>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</si>
  <si>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</si>
  <si>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</si>
  <si>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</si>
  <si>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</si>
  <si>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</si>
  <si>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</si>
  <si>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</si>
  <si>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</si>
  <si>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</si>
  <si>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</si>
  <si>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</si>
  <si>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</si>
  <si>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</si>
  <si>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</si>
  <si>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</si>
  <si>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</si>
  <si>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</si>
  <si>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</si>
  <si>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</si>
  <si>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</si>
  <si>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</si>
  <si>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</si>
  <si>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</si>
  <si>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</si>
  <si>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</si>
  <si>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</si>
  <si>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</si>
  <si>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</si>
  <si>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</si>
  <si>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</si>
  <si>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</si>
  <si>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</si>
  <si>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</si>
  <si>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</si>
  <si>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</si>
  <si>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</si>
  <si>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</si>
  <si>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</si>
  <si>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</si>
  <si>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železničního svršku Neratovivce - Všetaty</t>
  </si>
  <si>
    <t>STA</t>
  </si>
  <si>
    <t>1</t>
  </si>
  <si>
    <t>{3e4fa5f8-4789-4267-b916-d768aa310aa5}</t>
  </si>
  <si>
    <t>2</t>
  </si>
  <si>
    <t>SO 02</t>
  </si>
  <si>
    <t>Přejezdy</t>
  </si>
  <si>
    <t>{3eec8c07-e68e-4d32-8c11-22b1d631bd97}</t>
  </si>
  <si>
    <t>01</t>
  </si>
  <si>
    <t>P2674</t>
  </si>
  <si>
    <t>Soupis</t>
  </si>
  <si>
    <t>{1b3c3327-abe6-4e98-bb75-fcdb1971d793}</t>
  </si>
  <si>
    <t>02</t>
  </si>
  <si>
    <t>P2673</t>
  </si>
  <si>
    <t>{70a0e301-9388-4428-8a70-fce679eed8ce}</t>
  </si>
  <si>
    <t>03</t>
  </si>
  <si>
    <t>P2672</t>
  </si>
  <si>
    <t>{24faa9f3-1f8b-473d-b3b3-e89a84bdde86}</t>
  </si>
  <si>
    <t>SO 03</t>
  </si>
  <si>
    <t>Nástupiště Tišice</t>
  </si>
  <si>
    <t>{2cb76ff4-8638-4445-b79c-40b65c34967f}</t>
  </si>
  <si>
    <t>Oprava nástipiště</t>
  </si>
  <si>
    <t>{7072317e-6e00-4228-99a7-92ace510bbe5}</t>
  </si>
  <si>
    <t>SO 04</t>
  </si>
  <si>
    <t>Výstroj trati</t>
  </si>
  <si>
    <t>{a81e5242-ac79-4b74-ab1e-b8d4fb8847e1}</t>
  </si>
  <si>
    <t>05</t>
  </si>
  <si>
    <t>VRN</t>
  </si>
  <si>
    <t>{062279c9-a9d9-4e62-80f2-616df6705f28}</t>
  </si>
  <si>
    <t>KRYCÍ LIST SOUPISU PRACÍ</t>
  </si>
  <si>
    <t>Objekt:</t>
  </si>
  <si>
    <t>SO 01 - Oprava železničního svršku Neratovivce - Všetaty</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</si>
  <si>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</si>
  <si>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</si>
  <si>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</si>
  <si>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</si>
  <si>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</si>
  <si>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</si>
  <si>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</si>
  <si>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</si>
  <si>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</si>
  <si>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</si>
  <si>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</si>
  <si>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</si>
  <si>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</si>
  <si>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</si>
  <si>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</si>
  <si>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</si>
  <si>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</si>
  <si>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</si>
  <si>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</si>
  <si>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</si>
  <si>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</si>
  <si>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</si>
  <si>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</si>
  <si>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</si>
  <si>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</si>
  <si>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</si>
  <si>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</si>
  <si>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5904020010</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</si>
  <si>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</si>
  <si>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m2</t>
  </si>
  <si>
    <t>Sborník UOŽI 01 2022</t>
  </si>
  <si>
    <t>4</t>
  </si>
  <si>
    <t>-980391730</t>
  </si>
  <si>
    <t>VV</t>
  </si>
  <si>
    <t>3200"výřez pro práci SČ a pro úpravu drážních příkopů a stezek</t>
  </si>
  <si>
    <t>Součet</t>
  </si>
  <si>
    <t>5904020110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</si>
  <si>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</si>
  <si>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-2044492811</t>
  </si>
  <si>
    <t>14000"výřez pro práci SČ a pro úpravu drážních příkopů a stezek</t>
  </si>
  <si>
    <t>3</t>
  </si>
  <si>
    <t>5904020120</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</si>
  <si>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</si>
  <si>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-603259466</t>
  </si>
  <si>
    <t>13400"výřez pro práci SČ a pro úpravu drážních příkopů a stezek</t>
  </si>
  <si>
    <t>5904035010</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</si>
  <si>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</si>
  <si>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kus</t>
  </si>
  <si>
    <t>-681362049</t>
  </si>
  <si>
    <t>10"výřez pro práci SČ a pro úpravu drážních příkopů a stezek</t>
  </si>
  <si>
    <t>5904035020</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</si>
  <si>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</si>
  <si>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1527716676</t>
  </si>
  <si>
    <t>6</t>
  </si>
  <si>
    <t>5904035030</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</si>
  <si>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</si>
  <si>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1177422589</t>
  </si>
  <si>
    <t>20"výřez pro práci SČ a pro úpravu drážních příkopů a stezek</t>
  </si>
  <si>
    <t>7</t>
  </si>
  <si>
    <t>5904035110</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</si>
  <si>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</si>
  <si>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-678872051</t>
  </si>
  <si>
    <t>90"výřez pro práci SČ a pro úpravu drážních příkopů a stezek</t>
  </si>
  <si>
    <t>8</t>
  </si>
  <si>
    <t>5904035120</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</si>
  <si>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</si>
  <si>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-1253791622</t>
  </si>
  <si>
    <t>25"výřez pro práci SČ a pro úpravu drážních příkopů a stezek</t>
  </si>
  <si>
    <t>9</t>
  </si>
  <si>
    <t>5904035130</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</si>
  <si>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</si>
  <si>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-292254754</t>
  </si>
  <si>
    <t>10</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</si>
  <si>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</si>
  <si>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</si>
  <si>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1828056022</t>
  </si>
  <si>
    <t>1800*2</t>
  </si>
  <si>
    <t>11</t>
  </si>
  <si>
    <t>5905085045</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</si>
  <si>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</si>
  <si>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km</t>
  </si>
  <si>
    <t>-1773969393</t>
  </si>
  <si>
    <t>38,810-35,000</t>
  </si>
  <si>
    <t>12</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</si>
  <si>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</si>
  <si>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</si>
  <si>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</si>
  <si>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-716496163</t>
  </si>
  <si>
    <t>3810*0,7</t>
  </si>
  <si>
    <t>13</t>
  </si>
  <si>
    <t>M</t>
  </si>
  <si>
    <t>5955101005</t>
  </si>
  <si>
    <t>Kamenivo drcené štěrk frakce 31,5/63 třídy min. BII</t>
  </si>
  <si>
    <t>t</t>
  </si>
  <si>
    <t>-406459581</t>
  </si>
  <si>
    <t>3810*0,7*1,8</t>
  </si>
  <si>
    <t>14</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</si>
  <si>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</si>
  <si>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</si>
  <si>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-1183646770</t>
  </si>
  <si>
    <t>20</t>
  </si>
  <si>
    <t>16"u vč.1 Všetaty</t>
  </si>
  <si>
    <t>5956213065</t>
  </si>
  <si>
    <t>Pražec betonový příčný vystrojený  užitý tv. SB 8 P</t>
  </si>
  <si>
    <t>-260098856</t>
  </si>
  <si>
    <t>Neoceňovat dodá ST Phaz</t>
  </si>
  <si>
    <t>16</t>
  </si>
  <si>
    <t>5906110020</t>
  </si>
  <si>
    <t>Oprava rozdělení pražců příčných betonových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</si>
  <si>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-1030387718</t>
  </si>
  <si>
    <t>(38810-35025)/25*2+1,2"pod můstkovými podkl.</t>
  </si>
  <si>
    <t>-20</t>
  </si>
  <si>
    <t>17</t>
  </si>
  <si>
    <t>5907025016</t>
  </si>
  <si>
    <t>Výměna kolejnicových pásů stávající upevnění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</si>
  <si>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</si>
  <si>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-1458564117</t>
  </si>
  <si>
    <t>(35900-35600)*2</t>
  </si>
  <si>
    <t>18</t>
  </si>
  <si>
    <t>5907025391</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</si>
  <si>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</si>
  <si>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-969240832</t>
  </si>
  <si>
    <t>(38810-35900)*2</t>
  </si>
  <si>
    <t>(35600-35025)*2</t>
  </si>
  <si>
    <t>19</t>
  </si>
  <si>
    <t>5958128010</t>
  </si>
  <si>
    <t>Komplety ŽS 4 (šroub RS 1, matice M 24, podložka Fe6, svěrka ŽS4)</t>
  </si>
  <si>
    <t>-1385704704</t>
  </si>
  <si>
    <t>(38810-35900)/25*46*4+0,4</t>
  </si>
  <si>
    <t>(35600-35025)/25*46*4</t>
  </si>
  <si>
    <t>-((40+24+24)*4)"v přejezdech</t>
  </si>
  <si>
    <t>5958158005</t>
  </si>
  <si>
    <t>Podložka pryžová pod patu kolejnice S49  183/126/6</t>
  </si>
  <si>
    <t>1975343323</t>
  </si>
  <si>
    <t>(38810-35900)/25*46*2+1,2</t>
  </si>
  <si>
    <t>(35600-35025)/25*46*2</t>
  </si>
  <si>
    <t>-(40+24+24)"v přejezdech</t>
  </si>
  <si>
    <t>5957104035</t>
  </si>
  <si>
    <t>Kolejnicové pásy třídy R260 tv. 49 E1 délky 120 metrů</t>
  </si>
  <si>
    <t>-1823317458</t>
  </si>
  <si>
    <t>7570/120+0,917</t>
  </si>
  <si>
    <t>22</t>
  </si>
  <si>
    <t>5907050120 R</t>
  </si>
  <si>
    <t>Dělení kolejnic kyslíkem soustavy S49 nebo T. Poznámka: 1. V cenách jsou započteny náklady na manipulaci, podložení, označení a provedení řezu kolejnice.</t>
  </si>
  <si>
    <t>72815898</t>
  </si>
  <si>
    <t>284 "rozřez můskové podkl.</t>
  </si>
  <si>
    <t>23</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</si>
  <si>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</si>
  <si>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</si>
  <si>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1534846472</t>
  </si>
  <si>
    <t>(38,810-35,000)*2</t>
  </si>
  <si>
    <t>24</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</si>
  <si>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</si>
  <si>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</si>
  <si>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</si>
  <si>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919148307</t>
  </si>
  <si>
    <t>100</t>
  </si>
  <si>
    <t>25</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</si>
  <si>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</si>
  <si>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</si>
  <si>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454234161</t>
  </si>
  <si>
    <t>26</t>
  </si>
  <si>
    <t>5910040240</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</si>
  <si>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</si>
  <si>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1906844923</t>
  </si>
  <si>
    <t>(38810-35025)*2</t>
  </si>
  <si>
    <t>27</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</si>
  <si>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</si>
  <si>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</si>
  <si>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-675892138</t>
  </si>
  <si>
    <t>1800*2*0,6</t>
  </si>
  <si>
    <t>OST</t>
  </si>
  <si>
    <t>Ostatní</t>
  </si>
  <si>
    <t>30</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</si>
  <si>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</si>
  <si>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</si>
  <si>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512</t>
  </si>
  <si>
    <t>1816401377</t>
  </si>
  <si>
    <t>1600"rozvoz, svoz kolejnic pražců, zeminy</t>
  </si>
  <si>
    <t>31</t>
  </si>
  <si>
    <t>9902300600</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</si>
  <si>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</si>
  <si>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700417604</t>
  </si>
  <si>
    <t>4800,6"kamenivo</t>
  </si>
  <si>
    <t>32</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</si>
  <si>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</si>
  <si>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</si>
  <si>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821741037</t>
  </si>
  <si>
    <t>SO 02 - Přejezdy</t>
  </si>
  <si>
    <t>Soupis:</t>
  </si>
  <si>
    <t>01 - P2674</t>
  </si>
  <si>
    <t>5905050055</t>
  </si>
  <si>
    <t>Souvislá výměna KL se snesením KR koleje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</si>
  <si>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-1052457955</t>
  </si>
  <si>
    <t>0,025</t>
  </si>
  <si>
    <t>628785181</t>
  </si>
  <si>
    <t>25*3,5*0,45*1,8</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</si>
  <si>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</si>
  <si>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</si>
  <si>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2066598303</t>
  </si>
  <si>
    <t>42</t>
  </si>
  <si>
    <t>5906130345</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</si>
  <si>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</si>
  <si>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-241985348</t>
  </si>
  <si>
    <t>1285020496</t>
  </si>
  <si>
    <t>Neoceňovat dodá ST PHAZ</t>
  </si>
  <si>
    <t>5958125010</t>
  </si>
  <si>
    <t>Komplety s antikorozní úpravou ŽS 4 (svěrka ŽS4, šroub RS 1, matice M24, podložka Fe6)</t>
  </si>
  <si>
    <t>-1944143656</t>
  </si>
  <si>
    <t>20*4</t>
  </si>
  <si>
    <t>-828485319</t>
  </si>
  <si>
    <t>20*2</t>
  </si>
  <si>
    <t>5906140035</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</si>
  <si>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</si>
  <si>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630469063</t>
  </si>
  <si>
    <t>0,013</t>
  </si>
  <si>
    <t>5906140155</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</si>
  <si>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</si>
  <si>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534848727</t>
  </si>
  <si>
    <t>0,012</t>
  </si>
  <si>
    <t>-314778155</t>
  </si>
  <si>
    <t>3*0,05</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</si>
  <si>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</si>
  <si>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</si>
  <si>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1360429353</t>
  </si>
  <si>
    <t>5910040220</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</si>
  <si>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</si>
  <si>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2090420187</t>
  </si>
  <si>
    <t>4*60</t>
  </si>
  <si>
    <t>5963104035</t>
  </si>
  <si>
    <t>Přejezd železobetonový kompletní sestava</t>
  </si>
  <si>
    <t>2113502966</t>
  </si>
  <si>
    <t>9*1,2</t>
  </si>
  <si>
    <t>5913075030</t>
  </si>
  <si>
    <t>Montáž betonové přejezdové konstrukce část vnější a vnitřní včetně závěrných zídek. Poznámka: 1. V cenách jsou započteny náklady na montáž konstrukce. 2. V cenách nejsou obsaženy náklady na dodávku materiálu.</t>
  </si>
  <si>
    <t>-201150844</t>
  </si>
  <si>
    <t>6*1,2</t>
  </si>
  <si>
    <t>5913215020</t>
  </si>
  <si>
    <t>Demontáž kolejnicových dílů přejezdu ochranná kolejnice. Poznámka: 1. V cenách jsou započteny náklady na demontáž a naložení na dopravní prostředek.</t>
  </si>
  <si>
    <t>-1592696311</t>
  </si>
  <si>
    <t>2*11</t>
  </si>
  <si>
    <t>5913235020</t>
  </si>
  <si>
    <t>Dělení AB komunikace řezáním hloubky do 20 cm. Poznámka: 1. V cenách jsou započteny náklady na provedení úkolu.</t>
  </si>
  <si>
    <t>1142394355</t>
  </si>
  <si>
    <t>60</t>
  </si>
  <si>
    <t>5913240020</t>
  </si>
  <si>
    <t>Odstranění AB komunikace odtěžením nebo frézováním hloubky do 20 cm. Poznámka: 1. V cenách jsou započteny náklady na odtěžení nebo frézování a naložení výzisku na dopravní prostředek.</t>
  </si>
  <si>
    <t>852429537</t>
  </si>
  <si>
    <t>4*7*2</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</si>
  <si>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</si>
  <si>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</si>
  <si>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724708555</t>
  </si>
  <si>
    <t>3*7*2</t>
  </si>
  <si>
    <t>5963146010</t>
  </si>
  <si>
    <t>Asfaltový beton ACL 16S 50/70 hrubozrnný-ložní vrstva</t>
  </si>
  <si>
    <t>1281730285</t>
  </si>
  <si>
    <t>3*7*2*0,15*2,3</t>
  </si>
  <si>
    <t>5963146000</t>
  </si>
  <si>
    <t>Asfaltový beton ACO 11S 50/70 střednězrnný-obrusná vrstva</t>
  </si>
  <si>
    <t>1328084643</t>
  </si>
  <si>
    <t>3*7*2*0,05*2,3</t>
  </si>
  <si>
    <t>5915005030</t>
  </si>
  <si>
    <t>Hloubení rýh nebo jam na železničním spodku III. třídy. Poznámka: 1. V cenách jsou započteny náklady na hloubení a uložení výzisku na terén nebo naložení na dopravní prostředek a uložení na úložišti.</t>
  </si>
  <si>
    <t>299177236</t>
  </si>
  <si>
    <t>7*0,5*0,5</t>
  </si>
  <si>
    <t>5964161005</t>
  </si>
  <si>
    <t>Beton lehce zhutnitelný C 16/20;X0 F5 2 200 2 662</t>
  </si>
  <si>
    <t>263234913</t>
  </si>
  <si>
    <t>2*10,8*0,5*0,3</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</si>
  <si>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</si>
  <si>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</si>
  <si>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531214918</t>
  </si>
  <si>
    <t>033111001</t>
  </si>
  <si>
    <t>Provozní vlivy Výluka silničního provozu se zajištěním objížďky</t>
  </si>
  <si>
    <t>soubor</t>
  </si>
  <si>
    <t>902732403</t>
  </si>
  <si>
    <t>9901000300</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</si>
  <si>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</si>
  <si>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1121682515</t>
  </si>
  <si>
    <t>70,875"šrěrk starý</t>
  </si>
  <si>
    <t>1,75*1,8"z rýhy</t>
  </si>
  <si>
    <t>25,76"stará živice</t>
  </si>
  <si>
    <t>9902300400</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</si>
  <si>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</si>
  <si>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1394890509</t>
  </si>
  <si>
    <t>14,49+4,83"živice nová</t>
  </si>
  <si>
    <t>7,238"beton</t>
  </si>
  <si>
    <t>4105576</t>
  </si>
  <si>
    <t>70,875"šrěrk  nový</t>
  </si>
  <si>
    <t>28</t>
  </si>
  <si>
    <t>9902400900</t>
  </si>
  <si>
    <t>Doprava jednosměrná (např. nakupovaného materiálu) mechanizací o nosnosti přes 3,5 t objemnějšího kusového materiálu (prefabrikátů, stožárů, výhybek, rozvaděčů, vybouraných hmot atd.) do 200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</si>
  <si>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1356674558</t>
  </si>
  <si>
    <t>10,2</t>
  </si>
  <si>
    <t>29</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</si>
  <si>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</si>
  <si>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-1510851516</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</si>
  <si>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</si>
  <si>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</si>
  <si>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873676680</t>
  </si>
  <si>
    <t>70,875"Starý štěrk</t>
  </si>
  <si>
    <t>1,75*1,8"pro žlab</t>
  </si>
  <si>
    <t>9909000200</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</si>
  <si>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</si>
  <si>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672470324</t>
  </si>
  <si>
    <t>56*0,2*2,3"živice</t>
  </si>
  <si>
    <t>02 - P2673</t>
  </si>
  <si>
    <t>-1589872325</t>
  </si>
  <si>
    <t>0,028</t>
  </si>
  <si>
    <t>-1232002652</t>
  </si>
  <si>
    <t>28*3,5*0,45*1,8</t>
  </si>
  <si>
    <t>-1623288185</t>
  </si>
  <si>
    <t>2085027599</t>
  </si>
  <si>
    <t>43</t>
  </si>
  <si>
    <t>1696858464</t>
  </si>
  <si>
    <t>12*4</t>
  </si>
  <si>
    <t>-1700199310</t>
  </si>
  <si>
    <t>12*2</t>
  </si>
  <si>
    <t>-1861684791</t>
  </si>
  <si>
    <t>-210554590</t>
  </si>
  <si>
    <t>256958868</t>
  </si>
  <si>
    <t>-1379445122</t>
  </si>
  <si>
    <t>-1626325046</t>
  </si>
  <si>
    <t>5913070010</t>
  </si>
  <si>
    <t>Demontáž betonové přejezdové konstrukce část vnější a vnitřní bez závěrných zídek. Poznámka: 1. V cenách jsou započteny náklady na demontáž konstrukce a naložení na dopravní prostředek.</t>
  </si>
  <si>
    <t>-2134467128</t>
  </si>
  <si>
    <t>7,2</t>
  </si>
  <si>
    <t>-287770420</t>
  </si>
  <si>
    <t>2110092818</t>
  </si>
  <si>
    <t>2*7</t>
  </si>
  <si>
    <t>5550578</t>
  </si>
  <si>
    <t>40</t>
  </si>
  <si>
    <t>-1356901172</t>
  </si>
  <si>
    <t>622874930</t>
  </si>
  <si>
    <t>60382426</t>
  </si>
  <si>
    <t>-1431800169</t>
  </si>
  <si>
    <t>-983103684</t>
  </si>
  <si>
    <t>2*7*0,5*0,5</t>
  </si>
  <si>
    <t>552439724</t>
  </si>
  <si>
    <t>2*7*0,5*0,3</t>
  </si>
  <si>
    <t>-1263375083</t>
  </si>
  <si>
    <t>498024158</t>
  </si>
  <si>
    <t>1116940090</t>
  </si>
  <si>
    <t>628326736</t>
  </si>
  <si>
    <t>4,691"beton</t>
  </si>
  <si>
    <t>583524997</t>
  </si>
  <si>
    <t>79,380"šrěrk  nový</t>
  </si>
  <si>
    <t>152449776</t>
  </si>
  <si>
    <t>6,6</t>
  </si>
  <si>
    <t>-1847550850</t>
  </si>
  <si>
    <t>-5667837</t>
  </si>
  <si>
    <t>2113889179</t>
  </si>
  <si>
    <t>03 - P2672</t>
  </si>
  <si>
    <t>-733510816</t>
  </si>
  <si>
    <t>0,018</t>
  </si>
  <si>
    <t>-1347045687</t>
  </si>
  <si>
    <t>18*3,5*0,45*1,8</t>
  </si>
  <si>
    <t>-614797605</t>
  </si>
  <si>
    <t>-1491179508</t>
  </si>
  <si>
    <t>841447144</t>
  </si>
  <si>
    <t>28*4</t>
  </si>
  <si>
    <t>1452345605</t>
  </si>
  <si>
    <t>28*2</t>
  </si>
  <si>
    <t>-884867694</t>
  </si>
  <si>
    <t>-1609070289</t>
  </si>
  <si>
    <t>1907506205</t>
  </si>
  <si>
    <t>1237836143</t>
  </si>
  <si>
    <t>18634982</t>
  </si>
  <si>
    <t>5*1,2</t>
  </si>
  <si>
    <t>229931727</t>
  </si>
  <si>
    <t>-413632680</t>
  </si>
  <si>
    <t>-112846205</t>
  </si>
  <si>
    <t>-635604982</t>
  </si>
  <si>
    <t>-936963001</t>
  </si>
  <si>
    <t>-78203341</t>
  </si>
  <si>
    <t>-1373122364</t>
  </si>
  <si>
    <t>705539523</t>
  </si>
  <si>
    <t>861087778</t>
  </si>
  <si>
    <t>141851574</t>
  </si>
  <si>
    <t>-2038869611</t>
  </si>
  <si>
    <t>328030644</t>
  </si>
  <si>
    <t>42,525"šrěrk starý</t>
  </si>
  <si>
    <t>193559741</t>
  </si>
  <si>
    <t>56*0,2*2,3"živice stará</t>
  </si>
  <si>
    <t>-1976439118</t>
  </si>
  <si>
    <t>51,030"šrěrk  nový</t>
  </si>
  <si>
    <t>9902300900</t>
  </si>
  <si>
    <t>Doprava jednosměrná (např. nakupovaného materiálu) mechanizací o nosnosti přes 3,5 t sypanin (kameniva, písku, suti, dlažebních kostek, atd.) do 200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</si>
  <si>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1196482797</t>
  </si>
  <si>
    <t>-341412541</t>
  </si>
  <si>
    <t>-120944230</t>
  </si>
  <si>
    <t>42,525"Starý štěrk</t>
  </si>
  <si>
    <t>617825007</t>
  </si>
  <si>
    <t>SO 03 - Nástupiště Tišice</t>
  </si>
  <si>
    <t>01 - Oprava nástipiště</t>
  </si>
  <si>
    <t>5913255010</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</si>
  <si>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</si>
  <si>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-96366964</t>
  </si>
  <si>
    <t>120*2,3</t>
  </si>
  <si>
    <t>5913285210</t>
  </si>
  <si>
    <t>Montáž dílů komunikace obrubníku uložení v betonu. Poznámka: 1. V cenách jsou započteny náklady na osazení dlažby nebo obrubníku. 2. V cenách nejsou obsaženy náklady na dodávku materiálu.</t>
  </si>
  <si>
    <t>-1170576650</t>
  </si>
  <si>
    <t>120</t>
  </si>
  <si>
    <t>5914120070</t>
  </si>
  <si>
    <t>Demontáž nástupiště úrovňového Sudop K (KD,KS) 150. Poznámka: 1. V cenách jsou započteny náklady na snesení dílů i zásypu a jejich uložení na plochu nebo naložení na dopravní prostředek a uložení na úložišti.</t>
  </si>
  <si>
    <t>-722469266</t>
  </si>
  <si>
    <t>175</t>
  </si>
  <si>
    <t>5914130030</t>
  </si>
  <si>
    <t>Montáž nástupiště úrovňového Tischer. Poznámka: 1. V cenách jsou započteny náklady na úpravu terénu, montáž a zásyp podle vzorového listu. 2. V cenách nejsou obsaženy náklady na dodávku materiálu.</t>
  </si>
  <si>
    <t>-4927548</t>
  </si>
  <si>
    <t>5964147000</t>
  </si>
  <si>
    <t>Nástupištní díly blok úložný U65</t>
  </si>
  <si>
    <t>-818573603</t>
  </si>
  <si>
    <t>121 "Tišice</t>
  </si>
  <si>
    <t>5964147020</t>
  </si>
  <si>
    <t>Nástupištní díly tvárnice Tischer B</t>
  </si>
  <si>
    <t>1516921783</t>
  </si>
  <si>
    <t>5964147105</t>
  </si>
  <si>
    <t>Nástupištní díly výplňová deska D3</t>
  </si>
  <si>
    <t>-1374443945</t>
  </si>
  <si>
    <t>240 "Tišice</t>
  </si>
  <si>
    <t>5964159000</t>
  </si>
  <si>
    <t>Obrubník krajový</t>
  </si>
  <si>
    <t>-1175889843</t>
  </si>
  <si>
    <t>120"Tišice</t>
  </si>
  <si>
    <t>-400086459</t>
  </si>
  <si>
    <t>12"Tišice</t>
  </si>
  <si>
    <t>1325932623</t>
  </si>
  <si>
    <t>120*2,3*0,05*2,3"Tišice</t>
  </si>
  <si>
    <t>-2038954589</t>
  </si>
  <si>
    <t>9902300300</t>
  </si>
  <si>
    <t>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</si>
  <si>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-359800482</t>
  </si>
  <si>
    <t>26,808+31,740"beton, živice</t>
  </si>
  <si>
    <t>2037369221</t>
  </si>
  <si>
    <t>15,972+18,029+11,280+8,232"nástupištní díly</t>
  </si>
  <si>
    <t>SO 04 - Výstroj trati</t>
  </si>
  <si>
    <t>5912050020</t>
  </si>
  <si>
    <t>Staničení výměna hektometrovníku. Poznámka: 1. V cenách jsou započteny náklady na zemní práce a výměnu, demontáž nebo montáž staničení. 2. V cenách nejsou obsaženy náklady na dodávku materiálu.</t>
  </si>
  <si>
    <t>-1561754047</t>
  </si>
  <si>
    <t>(38810-35000)/100-0,1</t>
  </si>
  <si>
    <t>5913410020</t>
  </si>
  <si>
    <t>Nátěr traťových značek hektometrovníku.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</si>
  <si>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-1165458774</t>
  </si>
  <si>
    <t>38</t>
  </si>
  <si>
    <t>5962101120</t>
  </si>
  <si>
    <t>Návěstidlo hektometrovník železobetonový se znaky</t>
  </si>
  <si>
    <t>-677743754</t>
  </si>
  <si>
    <t>5962101110</t>
  </si>
  <si>
    <t>Návěstidlo sklonovník reflexní</t>
  </si>
  <si>
    <t>-1785030526</t>
  </si>
  <si>
    <t>5962101000</t>
  </si>
  <si>
    <t>Návěstidlo rychlostník NS dvouciferný</t>
  </si>
  <si>
    <t>603251639</t>
  </si>
  <si>
    <t>7592700006</t>
  </si>
  <si>
    <t>Upozorňovadla, značky Návěst Vlak se blíží k zastávc deska obdélník 3 šikmé pruhy (HM0404129990689)</t>
  </si>
  <si>
    <t>913916478</t>
  </si>
  <si>
    <t>7592705010</t>
  </si>
  <si>
    <t>Montáž upozorňovadla na 2 sloupky</t>
  </si>
  <si>
    <t>-1183076345</t>
  </si>
  <si>
    <t>7592705014</t>
  </si>
  <si>
    <t>Montáž upozorňovadla vysokého na sloupek</t>
  </si>
  <si>
    <t>-2032990880</t>
  </si>
  <si>
    <t>05 - VRN</t>
  </si>
  <si>
    <t>VRN - Vedlejší rozpočtové náklady</t>
  </si>
  <si>
    <t>Vedlejší rozpočtové náklady</t>
  </si>
  <si>
    <t>022101001</t>
  </si>
  <si>
    <t>Geodetické práce Geodetické práce před opravou</t>
  </si>
  <si>
    <t>-195239970</t>
  </si>
  <si>
    <t>veškeré geodetické práce potřebné pro realizaci zakázky, doplnění BP, zaměření hektometrovníků atd.</t>
  </si>
  <si>
    <t>022101011</t>
  </si>
  <si>
    <t>Geodetické práce Geodetické práce v průběhu opravy</t>
  </si>
  <si>
    <t>1196052158</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</si>
  <si>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</si>
  <si>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</si>
  <si>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-1951666919</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</si>
  <si>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</si>
  <si>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</si>
  <si>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1456118984</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</si>
  <si>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</si>
  <si>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</si>
  <si>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285937915</t>
  </si>
  <si>
    <t>Zjednodušený projekt opravy nástupiště Tišice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</si>
  <si>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</si>
  <si>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</si>
  <si>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1021742263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</si>
</sst>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0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167"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horizontal="righ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167" fontId="36"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5"/>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97"/>
      <c r="AS2" s="297"/>
      <c r="AT2" s="297"/>
      <c r="AU2" s="297"/>
      <c r="AV2" s="297"/>
      <c r="AW2" s="297"/>
      <c r="AX2" s="297"/>
      <c r="AY2" s="297"/>
      <c r="AZ2" s="297"/>
      <c r="BA2" s="297"/>
      <c r="BB2" s="297"/>
      <c r="BC2" s="297"/>
      <c r="BD2" s="297"/>
      <c r="BE2" s="297"/>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8</v>
      </c>
      <c r="BT3" s="17" t="s">
        <v>9</v>
      </c>
    </row>
    <row r="4" spans="1:74" s="1" customFormat="1" ht="24.95" customHeight="1">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11</v>
      </c>
      <c r="BE4" s="25" t="s">
        <v>12</v>
      </c>
      <c r="BS4" s="17" t="s">
        <v>6</v>
      </c>
    </row>
    <row r="5" spans="1:74" s="1" customFormat="1" ht="12" customHeight="1">
      <c r="B5" s="21"/>
      <c r="C5" s="22"/>
      <c r="D5" s="26" t="s">
        <v>13</v>
      </c>
      <c r="E5" s="22"/>
      <c r="F5" s="22"/>
      <c r="G5" s="22"/>
      <c r="H5" s="22"/>
      <c r="I5" s="22"/>
      <c r="J5" s="22"/>
      <c r="K5" s="281" t="s">
        <v>14</v>
      </c>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2"/>
      <c r="AQ5" s="22"/>
      <c r="AR5" s="20"/>
      <c r="BE5" s="278" t="s">
        <v>15</v>
      </c>
      <c r="BS5" s="17" t="s">
        <v>6</v>
      </c>
    </row>
    <row r="6" spans="1:74" s="1" customFormat="1" ht="36.950000000000003" customHeight="1">
      <c r="B6" s="21"/>
      <c r="C6" s="22"/>
      <c r="D6" s="28" t="s">
        <v>16</v>
      </c>
      <c r="E6" s="22"/>
      <c r="F6" s="22"/>
      <c r="G6" s="22"/>
      <c r="H6" s="22"/>
      <c r="I6" s="22"/>
      <c r="J6" s="22"/>
      <c r="K6" s="283" t="s">
        <v>17</v>
      </c>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c r="AL6" s="282"/>
      <c r="AM6" s="282"/>
      <c r="AN6" s="282"/>
      <c r="AO6" s="282"/>
      <c r="AP6" s="22"/>
      <c r="AQ6" s="22"/>
      <c r="AR6" s="20"/>
      <c r="BE6" s="279"/>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79"/>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9"/>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9"/>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79"/>
      <c r="BS10" s="17" t="s">
        <v>6</v>
      </c>
    </row>
    <row r="11" spans="1:74" s="1" customFormat="1" ht="18.399999999999999"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26</v>
      </c>
      <c r="AL11" s="22"/>
      <c r="AM11" s="22"/>
      <c r="AN11" s="27" t="s">
        <v>1</v>
      </c>
      <c r="AO11" s="22"/>
      <c r="AP11" s="22"/>
      <c r="AQ11" s="22"/>
      <c r="AR11" s="20"/>
      <c r="BE11" s="279"/>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9"/>
      <c r="BS12" s="17" t="s">
        <v>6</v>
      </c>
    </row>
    <row r="13" spans="1:74" s="1" customFormat="1" ht="12" customHeight="1">
      <c r="B13" s="21"/>
      <c r="C13" s="22"/>
      <c r="D13" s="29"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28</v>
      </c>
      <c r="AO13" s="22"/>
      <c r="AP13" s="22"/>
      <c r="AQ13" s="22"/>
      <c r="AR13" s="20"/>
      <c r="BE13" s="279"/>
      <c r="BS13" s="17" t="s">
        <v>6</v>
      </c>
    </row>
    <row r="14" spans="1:74">
      <c r="B14" s="21"/>
      <c r="C14" s="22"/>
      <c r="D14" s="22"/>
      <c r="E14" s="284" t="s">
        <v>28</v>
      </c>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9" t="s">
        <v>26</v>
      </c>
      <c r="AL14" s="22"/>
      <c r="AM14" s="22"/>
      <c r="AN14" s="31" t="s">
        <v>28</v>
      </c>
      <c r="AO14" s="22"/>
      <c r="AP14" s="22"/>
      <c r="AQ14" s="22"/>
      <c r="AR14" s="20"/>
      <c r="BE14" s="279"/>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9"/>
      <c r="BS15" s="17" t="s">
        <v>4</v>
      </c>
    </row>
    <row r="16" spans="1:74" s="1" customFormat="1" ht="12" customHeight="1">
      <c r="B16" s="21"/>
      <c r="C16" s="22"/>
      <c r="D16" s="29"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79"/>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26</v>
      </c>
      <c r="AL17" s="22"/>
      <c r="AM17" s="22"/>
      <c r="AN17" s="27" t="s">
        <v>1</v>
      </c>
      <c r="AO17" s="22"/>
      <c r="AP17" s="22"/>
      <c r="AQ17" s="22"/>
      <c r="AR17" s="20"/>
      <c r="BE17" s="279"/>
      <c r="BS17" s="17" t="s">
        <v>30</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9"/>
      <c r="BS18" s="17" t="s">
        <v>8</v>
      </c>
    </row>
    <row r="19" spans="1:71" s="1" customFormat="1" ht="12" customHeight="1">
      <c r="B19" s="21"/>
      <c r="C19" s="22"/>
      <c r="D19" s="29"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79"/>
      <c r="BS19" s="17" t="s">
        <v>8</v>
      </c>
    </row>
    <row r="20" spans="1:71" s="1" customFormat="1" ht="18.399999999999999"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26</v>
      </c>
      <c r="AL20" s="22"/>
      <c r="AM20" s="22"/>
      <c r="AN20" s="27" t="s">
        <v>1</v>
      </c>
      <c r="AO20" s="22"/>
      <c r="AP20" s="22"/>
      <c r="AQ20" s="22"/>
      <c r="AR20" s="20"/>
      <c r="BE20" s="279"/>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9"/>
    </row>
    <row r="22" spans="1:71" s="1" customFormat="1" ht="12" customHeight="1">
      <c r="B22" s="21"/>
      <c r="C22" s="22"/>
      <c r="D22" s="29"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9"/>
    </row>
    <row r="23" spans="1:71" s="1" customFormat="1" ht="47.25" customHeight="1">
      <c r="B23" s="21"/>
      <c r="C23" s="22"/>
      <c r="D23" s="22"/>
      <c r="E23" s="286" t="s">
        <v>33</v>
      </c>
      <c r="F23" s="286"/>
      <c r="G23" s="286"/>
      <c r="H23" s="286"/>
      <c r="I23" s="286"/>
      <c r="J23" s="286"/>
      <c r="K23" s="286"/>
      <c r="L23" s="286"/>
      <c r="M23" s="286"/>
      <c r="N23" s="286"/>
      <c r="O23" s="286"/>
      <c r="P23" s="286"/>
      <c r="Q23" s="286"/>
      <c r="R23" s="286"/>
      <c r="S23" s="286"/>
      <c r="T23" s="286"/>
      <c r="U23" s="286"/>
      <c r="V23" s="286"/>
      <c r="W23" s="286"/>
      <c r="X23" s="286"/>
      <c r="Y23" s="286"/>
      <c r="Z23" s="286"/>
      <c r="AA23" s="286"/>
      <c r="AB23" s="286"/>
      <c r="AC23" s="286"/>
      <c r="AD23" s="286"/>
      <c r="AE23" s="286"/>
      <c r="AF23" s="286"/>
      <c r="AG23" s="286"/>
      <c r="AH23" s="286"/>
      <c r="AI23" s="286"/>
      <c r="AJ23" s="286"/>
      <c r="AK23" s="286"/>
      <c r="AL23" s="286"/>
      <c r="AM23" s="286"/>
      <c r="AN23" s="286"/>
      <c r="AO23" s="22"/>
      <c r="AP23" s="22"/>
      <c r="AQ23" s="22"/>
      <c r="AR23" s="20"/>
      <c r="BE23" s="279"/>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9"/>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9"/>
    </row>
    <row r="26" spans="1:71" s="2" customFormat="1" ht="25.9" customHeight="1">
      <c r="A26" s="34"/>
      <c r="B26" s="35"/>
      <c r="C26" s="36"/>
      <c r="D26" s="37" t="s">
        <v>34</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87">
        <f>ROUND(AG94,2)</f>
        <v>0</v>
      </c>
      <c r="AL26" s="288"/>
      <c r="AM26" s="288"/>
      <c r="AN26" s="288"/>
      <c r="AO26" s="288"/>
      <c r="AP26" s="36"/>
      <c r="AQ26" s="36"/>
      <c r="AR26" s="39"/>
      <c r="BE26" s="279"/>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9"/>
    </row>
    <row r="28" spans="1:71" s="2" customFormat="1">
      <c r="A28" s="34"/>
      <c r="B28" s="35"/>
      <c r="C28" s="36"/>
      <c r="D28" s="36"/>
      <c r="E28" s="36"/>
      <c r="F28" s="36"/>
      <c r="G28" s="36"/>
      <c r="H28" s="36"/>
      <c r="I28" s="36"/>
      <c r="J28" s="36"/>
      <c r="K28" s="36"/>
      <c r="L28" s="289" t="s">
        <v>35</v>
      </c>
      <c r="M28" s="289"/>
      <c r="N28" s="289"/>
      <c r="O28" s="289"/>
      <c r="P28" s="289"/>
      <c r="Q28" s="36"/>
      <c r="R28" s="36"/>
      <c r="S28" s="36"/>
      <c r="T28" s="36"/>
      <c r="U28" s="36"/>
      <c r="V28" s="36"/>
      <c r="W28" s="289" t="s">
        <v>36</v>
      </c>
      <c r="X28" s="289"/>
      <c r="Y28" s="289"/>
      <c r="Z28" s="289"/>
      <c r="AA28" s="289"/>
      <c r="AB28" s="289"/>
      <c r="AC28" s="289"/>
      <c r="AD28" s="289"/>
      <c r="AE28" s="289"/>
      <c r="AF28" s="36"/>
      <c r="AG28" s="36"/>
      <c r="AH28" s="36"/>
      <c r="AI28" s="36"/>
      <c r="AJ28" s="36"/>
      <c r="AK28" s="289" t="s">
        <v>37</v>
      </c>
      <c r="AL28" s="289"/>
      <c r="AM28" s="289"/>
      <c r="AN28" s="289"/>
      <c r="AO28" s="289"/>
      <c r="AP28" s="36"/>
      <c r="AQ28" s="36"/>
      <c r="AR28" s="39"/>
      <c r="BE28" s="279"/>
    </row>
    <row r="29" spans="1:71" s="3" customFormat="1" ht="14.45" customHeight="1">
      <c r="B29" s="40"/>
      <c r="C29" s="41"/>
      <c r="D29" s="29" t="s">
        <v>38</v>
      </c>
      <c r="E29" s="41"/>
      <c r="F29" s="29" t="s">
        <v>39</v>
      </c>
      <c r="G29" s="41"/>
      <c r="H29" s="41"/>
      <c r="I29" s="41"/>
      <c r="J29" s="41"/>
      <c r="K29" s="41"/>
      <c r="L29" s="292">
        <v>0.21</v>
      </c>
      <c r="M29" s="291"/>
      <c r="N29" s="291"/>
      <c r="O29" s="291"/>
      <c r="P29" s="291"/>
      <c r="Q29" s="41"/>
      <c r="R29" s="41"/>
      <c r="S29" s="41"/>
      <c r="T29" s="41"/>
      <c r="U29" s="41"/>
      <c r="V29" s="41"/>
      <c r="W29" s="290">
        <f>ROUND(AZ94, 2)</f>
        <v>0</v>
      </c>
      <c r="X29" s="291"/>
      <c r="Y29" s="291"/>
      <c r="Z29" s="291"/>
      <c r="AA29" s="291"/>
      <c r="AB29" s="291"/>
      <c r="AC29" s="291"/>
      <c r="AD29" s="291"/>
      <c r="AE29" s="291"/>
      <c r="AF29" s="41"/>
      <c r="AG29" s="41"/>
      <c r="AH29" s="41"/>
      <c r="AI29" s="41"/>
      <c r="AJ29" s="41"/>
      <c r="AK29" s="290">
        <f>ROUND(AV94, 2)</f>
        <v>0</v>
      </c>
      <c r="AL29" s="291"/>
      <c r="AM29" s="291"/>
      <c r="AN29" s="291"/>
      <c r="AO29" s="291"/>
      <c r="AP29" s="41"/>
      <c r="AQ29" s="41"/>
      <c r="AR29" s="42"/>
      <c r="BE29" s="280"/>
    </row>
    <row r="30" spans="1:71" s="3" customFormat="1" ht="14.45" customHeight="1">
      <c r="B30" s="40"/>
      <c r="C30" s="41"/>
      <c r="D30" s="41"/>
      <c r="E30" s="41"/>
      <c r="F30" s="29" t="s">
        <v>40</v>
      </c>
      <c r="G30" s="41"/>
      <c r="H30" s="41"/>
      <c r="I30" s="41"/>
      <c r="J30" s="41"/>
      <c r="K30" s="41"/>
      <c r="L30" s="292">
        <v>0.15</v>
      </c>
      <c r="M30" s="291"/>
      <c r="N30" s="291"/>
      <c r="O30" s="291"/>
      <c r="P30" s="291"/>
      <c r="Q30" s="41"/>
      <c r="R30" s="41"/>
      <c r="S30" s="41"/>
      <c r="T30" s="41"/>
      <c r="U30" s="41"/>
      <c r="V30" s="41"/>
      <c r="W30" s="290">
        <f>ROUND(BA94, 2)</f>
        <v>0</v>
      </c>
      <c r="X30" s="291"/>
      <c r="Y30" s="291"/>
      <c r="Z30" s="291"/>
      <c r="AA30" s="291"/>
      <c r="AB30" s="291"/>
      <c r="AC30" s="291"/>
      <c r="AD30" s="291"/>
      <c r="AE30" s="291"/>
      <c r="AF30" s="41"/>
      <c r="AG30" s="41"/>
      <c r="AH30" s="41"/>
      <c r="AI30" s="41"/>
      <c r="AJ30" s="41"/>
      <c r="AK30" s="290">
        <f>ROUND(AW94, 2)</f>
        <v>0</v>
      </c>
      <c r="AL30" s="291"/>
      <c r="AM30" s="291"/>
      <c r="AN30" s="291"/>
      <c r="AO30" s="291"/>
      <c r="AP30" s="41"/>
      <c r="AQ30" s="41"/>
      <c r="AR30" s="42"/>
      <c r="BE30" s="280"/>
    </row>
    <row r="31" spans="1:71" s="3" customFormat="1" ht="14.45" hidden="1" customHeight="1">
      <c r="B31" s="40"/>
      <c r="C31" s="41"/>
      <c r="D31" s="41"/>
      <c r="E31" s="41"/>
      <c r="F31" s="29" t="s">
        <v>41</v>
      </c>
      <c r="G31" s="41"/>
      <c r="H31" s="41"/>
      <c r="I31" s="41"/>
      <c r="J31" s="41"/>
      <c r="K31" s="41"/>
      <c r="L31" s="292">
        <v>0.21</v>
      </c>
      <c r="M31" s="291"/>
      <c r="N31" s="291"/>
      <c r="O31" s="291"/>
      <c r="P31" s="291"/>
      <c r="Q31" s="41"/>
      <c r="R31" s="41"/>
      <c r="S31" s="41"/>
      <c r="T31" s="41"/>
      <c r="U31" s="41"/>
      <c r="V31" s="41"/>
      <c r="W31" s="290">
        <f>ROUND(BB94, 2)</f>
        <v>0</v>
      </c>
      <c r="X31" s="291"/>
      <c r="Y31" s="291"/>
      <c r="Z31" s="291"/>
      <c r="AA31" s="291"/>
      <c r="AB31" s="291"/>
      <c r="AC31" s="291"/>
      <c r="AD31" s="291"/>
      <c r="AE31" s="291"/>
      <c r="AF31" s="41"/>
      <c r="AG31" s="41"/>
      <c r="AH31" s="41"/>
      <c r="AI31" s="41"/>
      <c r="AJ31" s="41"/>
      <c r="AK31" s="290">
        <v>0</v>
      </c>
      <c r="AL31" s="291"/>
      <c r="AM31" s="291"/>
      <c r="AN31" s="291"/>
      <c r="AO31" s="291"/>
      <c r="AP31" s="41"/>
      <c r="AQ31" s="41"/>
      <c r="AR31" s="42"/>
      <c r="BE31" s="280"/>
    </row>
    <row r="32" spans="1:71" s="3" customFormat="1" ht="14.45" hidden="1" customHeight="1">
      <c r="B32" s="40"/>
      <c r="C32" s="41"/>
      <c r="D32" s="41"/>
      <c r="E32" s="41"/>
      <c r="F32" s="29" t="s">
        <v>42</v>
      </c>
      <c r="G32" s="41"/>
      <c r="H32" s="41"/>
      <c r="I32" s="41"/>
      <c r="J32" s="41"/>
      <c r="K32" s="41"/>
      <c r="L32" s="292">
        <v>0.15</v>
      </c>
      <c r="M32" s="291"/>
      <c r="N32" s="291"/>
      <c r="O32" s="291"/>
      <c r="P32" s="291"/>
      <c r="Q32" s="41"/>
      <c r="R32" s="41"/>
      <c r="S32" s="41"/>
      <c r="T32" s="41"/>
      <c r="U32" s="41"/>
      <c r="V32" s="41"/>
      <c r="W32" s="290">
        <f>ROUND(BC94, 2)</f>
        <v>0</v>
      </c>
      <c r="X32" s="291"/>
      <c r="Y32" s="291"/>
      <c r="Z32" s="291"/>
      <c r="AA32" s="291"/>
      <c r="AB32" s="291"/>
      <c r="AC32" s="291"/>
      <c r="AD32" s="291"/>
      <c r="AE32" s="291"/>
      <c r="AF32" s="41"/>
      <c r="AG32" s="41"/>
      <c r="AH32" s="41"/>
      <c r="AI32" s="41"/>
      <c r="AJ32" s="41"/>
      <c r="AK32" s="290">
        <v>0</v>
      </c>
      <c r="AL32" s="291"/>
      <c r="AM32" s="291"/>
      <c r="AN32" s="291"/>
      <c r="AO32" s="291"/>
      <c r="AP32" s="41"/>
      <c r="AQ32" s="41"/>
      <c r="AR32" s="42"/>
      <c r="BE32" s="280"/>
    </row>
    <row r="33" spans="1:57" s="3" customFormat="1" ht="14.45" hidden="1" customHeight="1">
      <c r="B33" s="40"/>
      <c r="C33" s="41"/>
      <c r="D33" s="41"/>
      <c r="E33" s="41"/>
      <c r="F33" s="29" t="s">
        <v>43</v>
      </c>
      <c r="G33" s="41"/>
      <c r="H33" s="41"/>
      <c r="I33" s="41"/>
      <c r="J33" s="41"/>
      <c r="K33" s="41"/>
      <c r="L33" s="292">
        <v>0</v>
      </c>
      <c r="M33" s="291"/>
      <c r="N33" s="291"/>
      <c r="O33" s="291"/>
      <c r="P33" s="291"/>
      <c r="Q33" s="41"/>
      <c r="R33" s="41"/>
      <c r="S33" s="41"/>
      <c r="T33" s="41"/>
      <c r="U33" s="41"/>
      <c r="V33" s="41"/>
      <c r="W33" s="290">
        <f>ROUND(BD94, 2)</f>
        <v>0</v>
      </c>
      <c r="X33" s="291"/>
      <c r="Y33" s="291"/>
      <c r="Z33" s="291"/>
      <c r="AA33" s="291"/>
      <c r="AB33" s="291"/>
      <c r="AC33" s="291"/>
      <c r="AD33" s="291"/>
      <c r="AE33" s="291"/>
      <c r="AF33" s="41"/>
      <c r="AG33" s="41"/>
      <c r="AH33" s="41"/>
      <c r="AI33" s="41"/>
      <c r="AJ33" s="41"/>
      <c r="AK33" s="290">
        <v>0</v>
      </c>
      <c r="AL33" s="291"/>
      <c r="AM33" s="291"/>
      <c r="AN33" s="291"/>
      <c r="AO33" s="291"/>
      <c r="AP33" s="41"/>
      <c r="AQ33" s="41"/>
      <c r="AR33" s="42"/>
      <c r="BE33" s="280"/>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79"/>
    </row>
    <row r="35" spans="1:57" s="2" customFormat="1" ht="25.9" customHeight="1">
      <c r="A35" s="34"/>
      <c r="B35" s="35"/>
      <c r="C35" s="43"/>
      <c r="D35" s="44" t="s">
        <v>44</v>
      </c>
      <c r="E35" s="45"/>
      <c r="F35" s="45"/>
      <c r="G35" s="45"/>
      <c r="H35" s="45"/>
      <c r="I35" s="45"/>
      <c r="J35" s="45"/>
      <c r="K35" s="45"/>
      <c r="L35" s="45"/>
      <c r="M35" s="45"/>
      <c r="N35" s="45"/>
      <c r="O35" s="45"/>
      <c r="P35" s="45"/>
      <c r="Q35" s="45"/>
      <c r="R35" s="45"/>
      <c r="S35" s="45"/>
      <c r="T35" s="46" t="s">
        <v>45</v>
      </c>
      <c r="U35" s="45"/>
      <c r="V35" s="45"/>
      <c r="W35" s="45"/>
      <c r="X35" s="296" t="s">
        <v>46</v>
      </c>
      <c r="Y35" s="294"/>
      <c r="Z35" s="294"/>
      <c r="AA35" s="294"/>
      <c r="AB35" s="294"/>
      <c r="AC35" s="45"/>
      <c r="AD35" s="45"/>
      <c r="AE35" s="45"/>
      <c r="AF35" s="45"/>
      <c r="AG35" s="45"/>
      <c r="AH35" s="45"/>
      <c r="AI35" s="45"/>
      <c r="AJ35" s="45"/>
      <c r="AK35" s="293">
        <f>SUM(AK26:AK33)</f>
        <v>0</v>
      </c>
      <c r="AL35" s="294"/>
      <c r="AM35" s="294"/>
      <c r="AN35" s="294"/>
      <c r="AO35" s="295"/>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47</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48</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c r="A60" s="34"/>
      <c r="B60" s="35"/>
      <c r="C60" s="36"/>
      <c r="D60" s="52" t="s">
        <v>49</v>
      </c>
      <c r="E60" s="38"/>
      <c r="F60" s="38"/>
      <c r="G60" s="38"/>
      <c r="H60" s="38"/>
      <c r="I60" s="38"/>
      <c r="J60" s="38"/>
      <c r="K60" s="38"/>
      <c r="L60" s="38"/>
      <c r="M60" s="38"/>
      <c r="N60" s="38"/>
      <c r="O60" s="38"/>
      <c r="P60" s="38"/>
      <c r="Q60" s="38"/>
      <c r="R60" s="38"/>
      <c r="S60" s="38"/>
      <c r="T60" s="38"/>
      <c r="U60" s="38"/>
      <c r="V60" s="52" t="s">
        <v>50</v>
      </c>
      <c r="W60" s="38"/>
      <c r="X60" s="38"/>
      <c r="Y60" s="38"/>
      <c r="Z60" s="38"/>
      <c r="AA60" s="38"/>
      <c r="AB60" s="38"/>
      <c r="AC60" s="38"/>
      <c r="AD60" s="38"/>
      <c r="AE60" s="38"/>
      <c r="AF60" s="38"/>
      <c r="AG60" s="38"/>
      <c r="AH60" s="52" t="s">
        <v>49</v>
      </c>
      <c r="AI60" s="38"/>
      <c r="AJ60" s="38"/>
      <c r="AK60" s="38"/>
      <c r="AL60" s="38"/>
      <c r="AM60" s="52" t="s">
        <v>50</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c r="A64" s="34"/>
      <c r="B64" s="35"/>
      <c r="C64" s="36"/>
      <c r="D64" s="49" t="s">
        <v>51</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52</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c r="A75" s="34"/>
      <c r="B75" s="35"/>
      <c r="C75" s="36"/>
      <c r="D75" s="52" t="s">
        <v>49</v>
      </c>
      <c r="E75" s="38"/>
      <c r="F75" s="38"/>
      <c r="G75" s="38"/>
      <c r="H75" s="38"/>
      <c r="I75" s="38"/>
      <c r="J75" s="38"/>
      <c r="K75" s="38"/>
      <c r="L75" s="38"/>
      <c r="M75" s="38"/>
      <c r="N75" s="38"/>
      <c r="O75" s="38"/>
      <c r="P75" s="38"/>
      <c r="Q75" s="38"/>
      <c r="R75" s="38"/>
      <c r="S75" s="38"/>
      <c r="T75" s="38"/>
      <c r="U75" s="38"/>
      <c r="V75" s="52" t="s">
        <v>50</v>
      </c>
      <c r="W75" s="38"/>
      <c r="X75" s="38"/>
      <c r="Y75" s="38"/>
      <c r="Z75" s="38"/>
      <c r="AA75" s="38"/>
      <c r="AB75" s="38"/>
      <c r="AC75" s="38"/>
      <c r="AD75" s="38"/>
      <c r="AE75" s="38"/>
      <c r="AF75" s="38"/>
      <c r="AG75" s="38"/>
      <c r="AH75" s="52" t="s">
        <v>49</v>
      </c>
      <c r="AI75" s="38"/>
      <c r="AJ75" s="38"/>
      <c r="AK75" s="38"/>
      <c r="AL75" s="38"/>
      <c r="AM75" s="52" t="s">
        <v>50</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53</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2022</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53" t="str">
        <f>K6</f>
        <v>18-Neratovice - Všetaty</v>
      </c>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54"/>
      <c r="AL85" s="254"/>
      <c r="AM85" s="254"/>
      <c r="AN85" s="254"/>
      <c r="AO85" s="254"/>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55" t="str">
        <f>IF(AN8= "","",AN8)</f>
        <v>18. 5. 2022</v>
      </c>
      <c r="AN87" s="255"/>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29" t="s">
        <v>29</v>
      </c>
      <c r="AJ89" s="36"/>
      <c r="AK89" s="36"/>
      <c r="AL89" s="36"/>
      <c r="AM89" s="256" t="str">
        <f>IF(E17="","",E17)</f>
        <v xml:space="preserve"> </v>
      </c>
      <c r="AN89" s="257"/>
      <c r="AO89" s="257"/>
      <c r="AP89" s="257"/>
      <c r="AQ89" s="36"/>
      <c r="AR89" s="39"/>
      <c r="AS89" s="258" t="s">
        <v>54</v>
      </c>
      <c r="AT89" s="259"/>
      <c r="AU89" s="67"/>
      <c r="AV89" s="67"/>
      <c r="AW89" s="67"/>
      <c r="AX89" s="67"/>
      <c r="AY89" s="67"/>
      <c r="AZ89" s="67"/>
      <c r="BA89" s="67"/>
      <c r="BB89" s="67"/>
      <c r="BC89" s="67"/>
      <c r="BD89" s="68"/>
      <c r="BE89" s="34"/>
    </row>
    <row r="90" spans="1:91" s="2" customFormat="1" ht="15.2" customHeight="1">
      <c r="A90" s="34"/>
      <c r="B90" s="35"/>
      <c r="C90" s="29" t="s">
        <v>27</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31</v>
      </c>
      <c r="AJ90" s="36"/>
      <c r="AK90" s="36"/>
      <c r="AL90" s="36"/>
      <c r="AM90" s="256" t="str">
        <f>IF(E20="","",E20)</f>
        <v xml:space="preserve"> </v>
      </c>
      <c r="AN90" s="257"/>
      <c r="AO90" s="257"/>
      <c r="AP90" s="257"/>
      <c r="AQ90" s="36"/>
      <c r="AR90" s="39"/>
      <c r="AS90" s="260"/>
      <c r="AT90" s="261"/>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62"/>
      <c r="AT91" s="263"/>
      <c r="AU91" s="71"/>
      <c r="AV91" s="71"/>
      <c r="AW91" s="71"/>
      <c r="AX91" s="71"/>
      <c r="AY91" s="71"/>
      <c r="AZ91" s="71"/>
      <c r="BA91" s="71"/>
      <c r="BB91" s="71"/>
      <c r="BC91" s="71"/>
      <c r="BD91" s="72"/>
      <c r="BE91" s="34"/>
    </row>
    <row r="92" spans="1:91" s="2" customFormat="1" ht="29.25" customHeight="1">
      <c r="A92" s="34"/>
      <c r="B92" s="35"/>
      <c r="C92" s="264" t="s">
        <v>55</v>
      </c>
      <c r="D92" s="265"/>
      <c r="E92" s="265"/>
      <c r="F92" s="265"/>
      <c r="G92" s="265"/>
      <c r="H92" s="73"/>
      <c r="I92" s="267" t="s">
        <v>56</v>
      </c>
      <c r="J92" s="265"/>
      <c r="K92" s="265"/>
      <c r="L92" s="265"/>
      <c r="M92" s="265"/>
      <c r="N92" s="265"/>
      <c r="O92" s="265"/>
      <c r="P92" s="265"/>
      <c r="Q92" s="265"/>
      <c r="R92" s="265"/>
      <c r="S92" s="265"/>
      <c r="T92" s="265"/>
      <c r="U92" s="265"/>
      <c r="V92" s="265"/>
      <c r="W92" s="265"/>
      <c r="X92" s="265"/>
      <c r="Y92" s="265"/>
      <c r="Z92" s="265"/>
      <c r="AA92" s="265"/>
      <c r="AB92" s="265"/>
      <c r="AC92" s="265"/>
      <c r="AD92" s="265"/>
      <c r="AE92" s="265"/>
      <c r="AF92" s="265"/>
      <c r="AG92" s="266" t="s">
        <v>57</v>
      </c>
      <c r="AH92" s="265"/>
      <c r="AI92" s="265"/>
      <c r="AJ92" s="265"/>
      <c r="AK92" s="265"/>
      <c r="AL92" s="265"/>
      <c r="AM92" s="265"/>
      <c r="AN92" s="267" t="s">
        <v>58</v>
      </c>
      <c r="AO92" s="265"/>
      <c r="AP92" s="268"/>
      <c r="AQ92" s="74" t="s">
        <v>59</v>
      </c>
      <c r="AR92" s="39"/>
      <c r="AS92" s="75" t="s">
        <v>60</v>
      </c>
      <c r="AT92" s="76" t="s">
        <v>61</v>
      </c>
      <c r="AU92" s="76" t="s">
        <v>62</v>
      </c>
      <c r="AV92" s="76" t="s">
        <v>63</v>
      </c>
      <c r="AW92" s="76" t="s">
        <v>64</v>
      </c>
      <c r="AX92" s="76" t="s">
        <v>65</v>
      </c>
      <c r="AY92" s="76" t="s">
        <v>66</v>
      </c>
      <c r="AZ92" s="76" t="s">
        <v>67</v>
      </c>
      <c r="BA92" s="76" t="s">
        <v>68</v>
      </c>
      <c r="BB92" s="76" t="s">
        <v>69</v>
      </c>
      <c r="BC92" s="76" t="s">
        <v>70</v>
      </c>
      <c r="BD92" s="77" t="s">
        <v>71</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72</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76">
        <f>ROUND(AG95+AG96+AG100+AG102+AG103,2)</f>
        <v>0</v>
      </c>
      <c r="AH94" s="276"/>
      <c r="AI94" s="276"/>
      <c r="AJ94" s="276"/>
      <c r="AK94" s="276"/>
      <c r="AL94" s="276"/>
      <c r="AM94" s="276"/>
      <c r="AN94" s="277">
        <f t="shared" ref="AN94:AN103" si="0">SUM(AG94,AT94)</f>
        <v>0</v>
      </c>
      <c r="AO94" s="277"/>
      <c r="AP94" s="277"/>
      <c r="AQ94" s="85" t="s">
        <v>1</v>
      </c>
      <c r="AR94" s="86"/>
      <c r="AS94" s="87">
        <f>ROUND(AS95+AS96+AS100+AS102+AS103,2)</f>
        <v>0</v>
      </c>
      <c r="AT94" s="88">
        <f t="shared" ref="AT94:AT103" si="1">ROUND(SUM(AV94:AW94),2)</f>
        <v>0</v>
      </c>
      <c r="AU94" s="89">
        <f>ROUND(AU95+AU96+AU100+AU102+AU103,5)</f>
        <v>0</v>
      </c>
      <c r="AV94" s="88">
        <f>ROUND(AZ94*L29,2)</f>
        <v>0</v>
      </c>
      <c r="AW94" s="88">
        <f>ROUND(BA94*L30,2)</f>
        <v>0</v>
      </c>
      <c r="AX94" s="88">
        <f>ROUND(BB94*L29,2)</f>
        <v>0</v>
      </c>
      <c r="AY94" s="88">
        <f>ROUND(BC94*L30,2)</f>
        <v>0</v>
      </c>
      <c r="AZ94" s="88">
        <f>ROUND(AZ95+AZ96+AZ100+AZ102+AZ103,2)</f>
        <v>0</v>
      </c>
      <c r="BA94" s="88">
        <f>ROUND(BA95+BA96+BA100+BA102+BA103,2)</f>
        <v>0</v>
      </c>
      <c r="BB94" s="88">
        <f>ROUND(BB95+BB96+BB100+BB102+BB103,2)</f>
        <v>0</v>
      </c>
      <c r="BC94" s="88">
        <f>ROUND(BC95+BC96+BC100+BC102+BC103,2)</f>
        <v>0</v>
      </c>
      <c r="BD94" s="90">
        <f>ROUND(BD95+BD96+BD100+BD102+BD103,2)</f>
        <v>0</v>
      </c>
      <c r="BS94" s="91" t="s">
        <v>73</v>
      </c>
      <c r="BT94" s="91" t="s">
        <v>74</v>
      </c>
      <c r="BU94" s="92" t="s">
        <v>75</v>
      </c>
      <c r="BV94" s="91" t="s">
        <v>76</v>
      </c>
      <c r="BW94" s="91" t="s">
        <v>5</v>
      </c>
      <c r="BX94" s="91" t="s">
        <v>77</v>
      </c>
      <c r="CL94" s="91" t="s">
        <v>1</v>
      </c>
    </row>
    <row r="95" spans="1:91" s="7" customFormat="1" ht="24.75" customHeight="1">
      <c r="A95" s="93" t="s">
        <v>78</v>
      </c>
      <c r="B95" s="94"/>
      <c r="C95" s="95"/>
      <c r="D95" s="271" t="s">
        <v>79</v>
      </c>
      <c r="E95" s="271"/>
      <c r="F95" s="271"/>
      <c r="G95" s="271"/>
      <c r="H95" s="271"/>
      <c r="I95" s="96"/>
      <c r="J95" s="271" t="s">
        <v>80</v>
      </c>
      <c r="K95" s="271"/>
      <c r="L95" s="271"/>
      <c r="M95" s="271"/>
      <c r="N95" s="271"/>
      <c r="O95" s="271"/>
      <c r="P95" s="271"/>
      <c r="Q95" s="271"/>
      <c r="R95" s="271"/>
      <c r="S95" s="271"/>
      <c r="T95" s="271"/>
      <c r="U95" s="271"/>
      <c r="V95" s="271"/>
      <c r="W95" s="271"/>
      <c r="X95" s="271"/>
      <c r="Y95" s="271"/>
      <c r="Z95" s="271"/>
      <c r="AA95" s="271"/>
      <c r="AB95" s="271"/>
      <c r="AC95" s="271"/>
      <c r="AD95" s="271"/>
      <c r="AE95" s="271"/>
      <c r="AF95" s="271"/>
      <c r="AG95" s="269">
        <f>'SO 01 - Oprava železniční...'!J30</f>
        <v>0</v>
      </c>
      <c r="AH95" s="270"/>
      <c r="AI95" s="270"/>
      <c r="AJ95" s="270"/>
      <c r="AK95" s="270"/>
      <c r="AL95" s="270"/>
      <c r="AM95" s="270"/>
      <c r="AN95" s="269">
        <f t="shared" si="0"/>
        <v>0</v>
      </c>
      <c r="AO95" s="270"/>
      <c r="AP95" s="270"/>
      <c r="AQ95" s="97" t="s">
        <v>81</v>
      </c>
      <c r="AR95" s="98"/>
      <c r="AS95" s="99">
        <v>0</v>
      </c>
      <c r="AT95" s="100">
        <f t="shared" si="1"/>
        <v>0</v>
      </c>
      <c r="AU95" s="101">
        <f>'SO 01 - Oprava železniční...'!P119</f>
        <v>0</v>
      </c>
      <c r="AV95" s="100">
        <f>'SO 01 - Oprava železniční...'!J33</f>
        <v>0</v>
      </c>
      <c r="AW95" s="100">
        <f>'SO 01 - Oprava železniční...'!J34</f>
        <v>0</v>
      </c>
      <c r="AX95" s="100">
        <f>'SO 01 - Oprava železniční...'!J35</f>
        <v>0</v>
      </c>
      <c r="AY95" s="100">
        <f>'SO 01 - Oprava železniční...'!J36</f>
        <v>0</v>
      </c>
      <c r="AZ95" s="100">
        <f>'SO 01 - Oprava železniční...'!F33</f>
        <v>0</v>
      </c>
      <c r="BA95" s="100">
        <f>'SO 01 - Oprava železniční...'!F34</f>
        <v>0</v>
      </c>
      <c r="BB95" s="100">
        <f>'SO 01 - Oprava železniční...'!F35</f>
        <v>0</v>
      </c>
      <c r="BC95" s="100">
        <f>'SO 01 - Oprava železniční...'!F36</f>
        <v>0</v>
      </c>
      <c r="BD95" s="102">
        <f>'SO 01 - Oprava železniční...'!F37</f>
        <v>0</v>
      </c>
      <c r="BT95" s="103" t="s">
        <v>82</v>
      </c>
      <c r="BV95" s="103" t="s">
        <v>76</v>
      </c>
      <c r="BW95" s="103" t="s">
        <v>83</v>
      </c>
      <c r="BX95" s="103" t="s">
        <v>5</v>
      </c>
      <c r="CL95" s="103" t="s">
        <v>1</v>
      </c>
      <c r="CM95" s="103" t="s">
        <v>84</v>
      </c>
    </row>
    <row r="96" spans="1:91" s="7" customFormat="1" ht="16.5" customHeight="1">
      <c r="B96" s="94"/>
      <c r="C96" s="95"/>
      <c r="D96" s="271" t="s">
        <v>85</v>
      </c>
      <c r="E96" s="271"/>
      <c r="F96" s="271"/>
      <c r="G96" s="271"/>
      <c r="H96" s="271"/>
      <c r="I96" s="96"/>
      <c r="J96" s="271" t="s">
        <v>86</v>
      </c>
      <c r="K96" s="271"/>
      <c r="L96" s="271"/>
      <c r="M96" s="271"/>
      <c r="N96" s="271"/>
      <c r="O96" s="271"/>
      <c r="P96" s="271"/>
      <c r="Q96" s="271"/>
      <c r="R96" s="271"/>
      <c r="S96" s="271"/>
      <c r="T96" s="271"/>
      <c r="U96" s="271"/>
      <c r="V96" s="271"/>
      <c r="W96" s="271"/>
      <c r="X96" s="271"/>
      <c r="Y96" s="271"/>
      <c r="Z96" s="271"/>
      <c r="AA96" s="271"/>
      <c r="AB96" s="271"/>
      <c r="AC96" s="271"/>
      <c r="AD96" s="271"/>
      <c r="AE96" s="271"/>
      <c r="AF96" s="271"/>
      <c r="AG96" s="272">
        <f>ROUND(SUM(AG97:AG99),2)</f>
        <v>0</v>
      </c>
      <c r="AH96" s="270"/>
      <c r="AI96" s="270"/>
      <c r="AJ96" s="270"/>
      <c r="AK96" s="270"/>
      <c r="AL96" s="270"/>
      <c r="AM96" s="270"/>
      <c r="AN96" s="269">
        <f t="shared" si="0"/>
        <v>0</v>
      </c>
      <c r="AO96" s="270"/>
      <c r="AP96" s="270"/>
      <c r="AQ96" s="97" t="s">
        <v>81</v>
      </c>
      <c r="AR96" s="98"/>
      <c r="AS96" s="99">
        <f>ROUND(SUM(AS97:AS99),2)</f>
        <v>0</v>
      </c>
      <c r="AT96" s="100">
        <f t="shared" si="1"/>
        <v>0</v>
      </c>
      <c r="AU96" s="101">
        <f>ROUND(SUM(AU97:AU99),5)</f>
        <v>0</v>
      </c>
      <c r="AV96" s="100">
        <f>ROUND(AZ96*L29,2)</f>
        <v>0</v>
      </c>
      <c r="AW96" s="100">
        <f>ROUND(BA96*L30,2)</f>
        <v>0</v>
      </c>
      <c r="AX96" s="100">
        <f>ROUND(BB96*L29,2)</f>
        <v>0</v>
      </c>
      <c r="AY96" s="100">
        <f>ROUND(BC96*L30,2)</f>
        <v>0</v>
      </c>
      <c r="AZ96" s="100">
        <f>ROUND(SUM(AZ97:AZ99),2)</f>
        <v>0</v>
      </c>
      <c r="BA96" s="100">
        <f>ROUND(SUM(BA97:BA99),2)</f>
        <v>0</v>
      </c>
      <c r="BB96" s="100">
        <f>ROUND(SUM(BB97:BB99),2)</f>
        <v>0</v>
      </c>
      <c r="BC96" s="100">
        <f>ROUND(SUM(BC97:BC99),2)</f>
        <v>0</v>
      </c>
      <c r="BD96" s="102">
        <f>ROUND(SUM(BD97:BD99),2)</f>
        <v>0</v>
      </c>
      <c r="BS96" s="103" t="s">
        <v>73</v>
      </c>
      <c r="BT96" s="103" t="s">
        <v>82</v>
      </c>
      <c r="BU96" s="103" t="s">
        <v>75</v>
      </c>
      <c r="BV96" s="103" t="s">
        <v>76</v>
      </c>
      <c r="BW96" s="103" t="s">
        <v>87</v>
      </c>
      <c r="BX96" s="103" t="s">
        <v>5</v>
      </c>
      <c r="CL96" s="103" t="s">
        <v>1</v>
      </c>
      <c r="CM96" s="103" t="s">
        <v>84</v>
      </c>
    </row>
    <row r="97" spans="1:91" s="4" customFormat="1" ht="16.5" customHeight="1">
      <c r="A97" s="93" t="s">
        <v>78</v>
      </c>
      <c r="B97" s="58"/>
      <c r="C97" s="104"/>
      <c r="D97" s="104"/>
      <c r="E97" s="273" t="s">
        <v>88</v>
      </c>
      <c r="F97" s="273"/>
      <c r="G97" s="273"/>
      <c r="H97" s="273"/>
      <c r="I97" s="273"/>
      <c r="J97" s="104"/>
      <c r="K97" s="273" t="s">
        <v>89</v>
      </c>
      <c r="L97" s="273"/>
      <c r="M97" s="273"/>
      <c r="N97" s="273"/>
      <c r="O97" s="273"/>
      <c r="P97" s="273"/>
      <c r="Q97" s="273"/>
      <c r="R97" s="273"/>
      <c r="S97" s="273"/>
      <c r="T97" s="273"/>
      <c r="U97" s="273"/>
      <c r="V97" s="273"/>
      <c r="W97" s="273"/>
      <c r="X97" s="273"/>
      <c r="Y97" s="273"/>
      <c r="Z97" s="273"/>
      <c r="AA97" s="273"/>
      <c r="AB97" s="273"/>
      <c r="AC97" s="273"/>
      <c r="AD97" s="273"/>
      <c r="AE97" s="273"/>
      <c r="AF97" s="273"/>
      <c r="AG97" s="274">
        <f>'01 - P2674'!J32</f>
        <v>0</v>
      </c>
      <c r="AH97" s="275"/>
      <c r="AI97" s="275"/>
      <c r="AJ97" s="275"/>
      <c r="AK97" s="275"/>
      <c r="AL97" s="275"/>
      <c r="AM97" s="275"/>
      <c r="AN97" s="274">
        <f t="shared" si="0"/>
        <v>0</v>
      </c>
      <c r="AO97" s="275"/>
      <c r="AP97" s="275"/>
      <c r="AQ97" s="105" t="s">
        <v>90</v>
      </c>
      <c r="AR97" s="60"/>
      <c r="AS97" s="106">
        <v>0</v>
      </c>
      <c r="AT97" s="107">
        <f t="shared" si="1"/>
        <v>0</v>
      </c>
      <c r="AU97" s="108">
        <f>'01 - P2674'!P123</f>
        <v>0</v>
      </c>
      <c r="AV97" s="107">
        <f>'01 - P2674'!J35</f>
        <v>0</v>
      </c>
      <c r="AW97" s="107">
        <f>'01 - P2674'!J36</f>
        <v>0</v>
      </c>
      <c r="AX97" s="107">
        <f>'01 - P2674'!J37</f>
        <v>0</v>
      </c>
      <c r="AY97" s="107">
        <f>'01 - P2674'!J38</f>
        <v>0</v>
      </c>
      <c r="AZ97" s="107">
        <f>'01 - P2674'!F35</f>
        <v>0</v>
      </c>
      <c r="BA97" s="107">
        <f>'01 - P2674'!F36</f>
        <v>0</v>
      </c>
      <c r="BB97" s="107">
        <f>'01 - P2674'!F37</f>
        <v>0</v>
      </c>
      <c r="BC97" s="107">
        <f>'01 - P2674'!F38</f>
        <v>0</v>
      </c>
      <c r="BD97" s="109">
        <f>'01 - P2674'!F39</f>
        <v>0</v>
      </c>
      <c r="BT97" s="110" t="s">
        <v>84</v>
      </c>
      <c r="BV97" s="110" t="s">
        <v>76</v>
      </c>
      <c r="BW97" s="110" t="s">
        <v>91</v>
      </c>
      <c r="BX97" s="110" t="s">
        <v>87</v>
      </c>
      <c r="CL97" s="110" t="s">
        <v>1</v>
      </c>
    </row>
    <row r="98" spans="1:91" s="4" customFormat="1" ht="16.5" customHeight="1">
      <c r="A98" s="93" t="s">
        <v>78</v>
      </c>
      <c r="B98" s="58"/>
      <c r="C98" s="104"/>
      <c r="D98" s="104"/>
      <c r="E98" s="273" t="s">
        <v>92</v>
      </c>
      <c r="F98" s="273"/>
      <c r="G98" s="273"/>
      <c r="H98" s="273"/>
      <c r="I98" s="273"/>
      <c r="J98" s="104"/>
      <c r="K98" s="273" t="s">
        <v>93</v>
      </c>
      <c r="L98" s="273"/>
      <c r="M98" s="273"/>
      <c r="N98" s="273"/>
      <c r="O98" s="273"/>
      <c r="P98" s="273"/>
      <c r="Q98" s="273"/>
      <c r="R98" s="273"/>
      <c r="S98" s="273"/>
      <c r="T98" s="273"/>
      <c r="U98" s="273"/>
      <c r="V98" s="273"/>
      <c r="W98" s="273"/>
      <c r="X98" s="273"/>
      <c r="Y98" s="273"/>
      <c r="Z98" s="273"/>
      <c r="AA98" s="273"/>
      <c r="AB98" s="273"/>
      <c r="AC98" s="273"/>
      <c r="AD98" s="273"/>
      <c r="AE98" s="273"/>
      <c r="AF98" s="273"/>
      <c r="AG98" s="274">
        <f>'02 - P2673'!J32</f>
        <v>0</v>
      </c>
      <c r="AH98" s="275"/>
      <c r="AI98" s="275"/>
      <c r="AJ98" s="275"/>
      <c r="AK98" s="275"/>
      <c r="AL98" s="275"/>
      <c r="AM98" s="275"/>
      <c r="AN98" s="274">
        <f t="shared" si="0"/>
        <v>0</v>
      </c>
      <c r="AO98" s="275"/>
      <c r="AP98" s="275"/>
      <c r="AQ98" s="105" t="s">
        <v>90</v>
      </c>
      <c r="AR98" s="60"/>
      <c r="AS98" s="106">
        <v>0</v>
      </c>
      <c r="AT98" s="107">
        <f t="shared" si="1"/>
        <v>0</v>
      </c>
      <c r="AU98" s="108">
        <f>'02 - P2673'!P123</f>
        <v>0</v>
      </c>
      <c r="AV98" s="107">
        <f>'02 - P2673'!J35</f>
        <v>0</v>
      </c>
      <c r="AW98" s="107">
        <f>'02 - P2673'!J36</f>
        <v>0</v>
      </c>
      <c r="AX98" s="107">
        <f>'02 - P2673'!J37</f>
        <v>0</v>
      </c>
      <c r="AY98" s="107">
        <f>'02 - P2673'!J38</f>
        <v>0</v>
      </c>
      <c r="AZ98" s="107">
        <f>'02 - P2673'!F35</f>
        <v>0</v>
      </c>
      <c r="BA98" s="107">
        <f>'02 - P2673'!F36</f>
        <v>0</v>
      </c>
      <c r="BB98" s="107">
        <f>'02 - P2673'!F37</f>
        <v>0</v>
      </c>
      <c r="BC98" s="107">
        <f>'02 - P2673'!F38</f>
        <v>0</v>
      </c>
      <c r="BD98" s="109">
        <f>'02 - P2673'!F39</f>
        <v>0</v>
      </c>
      <c r="BT98" s="110" t="s">
        <v>84</v>
      </c>
      <c r="BV98" s="110" t="s">
        <v>76</v>
      </c>
      <c r="BW98" s="110" t="s">
        <v>94</v>
      </c>
      <c r="BX98" s="110" t="s">
        <v>87</v>
      </c>
      <c r="CL98" s="110" t="s">
        <v>1</v>
      </c>
    </row>
    <row r="99" spans="1:91" s="4" customFormat="1" ht="16.5" customHeight="1">
      <c r="A99" s="93" t="s">
        <v>78</v>
      </c>
      <c r="B99" s="58"/>
      <c r="C99" s="104"/>
      <c r="D99" s="104"/>
      <c r="E99" s="273" t="s">
        <v>95</v>
      </c>
      <c r="F99" s="273"/>
      <c r="G99" s="273"/>
      <c r="H99" s="273"/>
      <c r="I99" s="273"/>
      <c r="J99" s="104"/>
      <c r="K99" s="273" t="s">
        <v>96</v>
      </c>
      <c r="L99" s="273"/>
      <c r="M99" s="273"/>
      <c r="N99" s="273"/>
      <c r="O99" s="273"/>
      <c r="P99" s="273"/>
      <c r="Q99" s="273"/>
      <c r="R99" s="273"/>
      <c r="S99" s="273"/>
      <c r="T99" s="273"/>
      <c r="U99" s="273"/>
      <c r="V99" s="273"/>
      <c r="W99" s="273"/>
      <c r="X99" s="273"/>
      <c r="Y99" s="273"/>
      <c r="Z99" s="273"/>
      <c r="AA99" s="273"/>
      <c r="AB99" s="273"/>
      <c r="AC99" s="273"/>
      <c r="AD99" s="273"/>
      <c r="AE99" s="273"/>
      <c r="AF99" s="273"/>
      <c r="AG99" s="274">
        <f>'03 - P2672'!J32</f>
        <v>0</v>
      </c>
      <c r="AH99" s="275"/>
      <c r="AI99" s="275"/>
      <c r="AJ99" s="275"/>
      <c r="AK99" s="275"/>
      <c r="AL99" s="275"/>
      <c r="AM99" s="275"/>
      <c r="AN99" s="274">
        <f t="shared" si="0"/>
        <v>0</v>
      </c>
      <c r="AO99" s="275"/>
      <c r="AP99" s="275"/>
      <c r="AQ99" s="105" t="s">
        <v>90</v>
      </c>
      <c r="AR99" s="60"/>
      <c r="AS99" s="106">
        <v>0</v>
      </c>
      <c r="AT99" s="107">
        <f t="shared" si="1"/>
        <v>0</v>
      </c>
      <c r="AU99" s="108">
        <f>'03 - P2672'!P123</f>
        <v>0</v>
      </c>
      <c r="AV99" s="107">
        <f>'03 - P2672'!J35</f>
        <v>0</v>
      </c>
      <c r="AW99" s="107">
        <f>'03 - P2672'!J36</f>
        <v>0</v>
      </c>
      <c r="AX99" s="107">
        <f>'03 - P2672'!J37</f>
        <v>0</v>
      </c>
      <c r="AY99" s="107">
        <f>'03 - P2672'!J38</f>
        <v>0</v>
      </c>
      <c r="AZ99" s="107">
        <f>'03 - P2672'!F35</f>
        <v>0</v>
      </c>
      <c r="BA99" s="107">
        <f>'03 - P2672'!F36</f>
        <v>0</v>
      </c>
      <c r="BB99" s="107">
        <f>'03 - P2672'!F37</f>
        <v>0</v>
      </c>
      <c r="BC99" s="107">
        <f>'03 - P2672'!F38</f>
        <v>0</v>
      </c>
      <c r="BD99" s="109">
        <f>'03 - P2672'!F39</f>
        <v>0</v>
      </c>
      <c r="BT99" s="110" t="s">
        <v>84</v>
      </c>
      <c r="BV99" s="110" t="s">
        <v>76</v>
      </c>
      <c r="BW99" s="110" t="s">
        <v>97</v>
      </c>
      <c r="BX99" s="110" t="s">
        <v>87</v>
      </c>
      <c r="CL99" s="110" t="s">
        <v>1</v>
      </c>
    </row>
    <row r="100" spans="1:91" s="7" customFormat="1" ht="16.5" customHeight="1">
      <c r="B100" s="94"/>
      <c r="C100" s="95"/>
      <c r="D100" s="271" t="s">
        <v>98</v>
      </c>
      <c r="E100" s="271"/>
      <c r="F100" s="271"/>
      <c r="G100" s="271"/>
      <c r="H100" s="271"/>
      <c r="I100" s="96"/>
      <c r="J100" s="271" t="s">
        <v>99</v>
      </c>
      <c r="K100" s="271"/>
      <c r="L100" s="271"/>
      <c r="M100" s="271"/>
      <c r="N100" s="271"/>
      <c r="O100" s="271"/>
      <c r="P100" s="271"/>
      <c r="Q100" s="271"/>
      <c r="R100" s="271"/>
      <c r="S100" s="271"/>
      <c r="T100" s="271"/>
      <c r="U100" s="271"/>
      <c r="V100" s="271"/>
      <c r="W100" s="271"/>
      <c r="X100" s="271"/>
      <c r="Y100" s="271"/>
      <c r="Z100" s="271"/>
      <c r="AA100" s="271"/>
      <c r="AB100" s="271"/>
      <c r="AC100" s="271"/>
      <c r="AD100" s="271"/>
      <c r="AE100" s="271"/>
      <c r="AF100" s="271"/>
      <c r="AG100" s="272">
        <f>ROUND(AG101,2)</f>
        <v>0</v>
      </c>
      <c r="AH100" s="270"/>
      <c r="AI100" s="270"/>
      <c r="AJ100" s="270"/>
      <c r="AK100" s="270"/>
      <c r="AL100" s="270"/>
      <c r="AM100" s="270"/>
      <c r="AN100" s="269">
        <f t="shared" si="0"/>
        <v>0</v>
      </c>
      <c r="AO100" s="270"/>
      <c r="AP100" s="270"/>
      <c r="AQ100" s="97" t="s">
        <v>81</v>
      </c>
      <c r="AR100" s="98"/>
      <c r="AS100" s="99">
        <f>ROUND(AS101,2)</f>
        <v>0</v>
      </c>
      <c r="AT100" s="100">
        <f t="shared" si="1"/>
        <v>0</v>
      </c>
      <c r="AU100" s="101">
        <f>ROUND(AU101,5)</f>
        <v>0</v>
      </c>
      <c r="AV100" s="100">
        <f>ROUND(AZ100*L29,2)</f>
        <v>0</v>
      </c>
      <c r="AW100" s="100">
        <f>ROUND(BA100*L30,2)</f>
        <v>0</v>
      </c>
      <c r="AX100" s="100">
        <f>ROUND(BB100*L29,2)</f>
        <v>0</v>
      </c>
      <c r="AY100" s="100">
        <f>ROUND(BC100*L30,2)</f>
        <v>0</v>
      </c>
      <c r="AZ100" s="100">
        <f>ROUND(AZ101,2)</f>
        <v>0</v>
      </c>
      <c r="BA100" s="100">
        <f>ROUND(BA101,2)</f>
        <v>0</v>
      </c>
      <c r="BB100" s="100">
        <f>ROUND(BB101,2)</f>
        <v>0</v>
      </c>
      <c r="BC100" s="100">
        <f>ROUND(BC101,2)</f>
        <v>0</v>
      </c>
      <c r="BD100" s="102">
        <f>ROUND(BD101,2)</f>
        <v>0</v>
      </c>
      <c r="BS100" s="103" t="s">
        <v>73</v>
      </c>
      <c r="BT100" s="103" t="s">
        <v>82</v>
      </c>
      <c r="BU100" s="103" t="s">
        <v>75</v>
      </c>
      <c r="BV100" s="103" t="s">
        <v>76</v>
      </c>
      <c r="BW100" s="103" t="s">
        <v>100</v>
      </c>
      <c r="BX100" s="103" t="s">
        <v>5</v>
      </c>
      <c r="CL100" s="103" t="s">
        <v>1</v>
      </c>
      <c r="CM100" s="103" t="s">
        <v>84</v>
      </c>
    </row>
    <row r="101" spans="1:91" s="4" customFormat="1" ht="16.5" customHeight="1">
      <c r="A101" s="93" t="s">
        <v>78</v>
      </c>
      <c r="B101" s="58"/>
      <c r="C101" s="104"/>
      <c r="D101" s="104"/>
      <c r="E101" s="273" t="s">
        <v>88</v>
      </c>
      <c r="F101" s="273"/>
      <c r="G101" s="273"/>
      <c r="H101" s="273"/>
      <c r="I101" s="273"/>
      <c r="J101" s="104"/>
      <c r="K101" s="273" t="s">
        <v>101</v>
      </c>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4">
        <f>'01 - Oprava nástipiště'!J32</f>
        <v>0</v>
      </c>
      <c r="AH101" s="275"/>
      <c r="AI101" s="275"/>
      <c r="AJ101" s="275"/>
      <c r="AK101" s="275"/>
      <c r="AL101" s="275"/>
      <c r="AM101" s="275"/>
      <c r="AN101" s="274">
        <f t="shared" si="0"/>
        <v>0</v>
      </c>
      <c r="AO101" s="275"/>
      <c r="AP101" s="275"/>
      <c r="AQ101" s="105" t="s">
        <v>90</v>
      </c>
      <c r="AR101" s="60"/>
      <c r="AS101" s="106">
        <v>0</v>
      </c>
      <c r="AT101" s="107">
        <f t="shared" si="1"/>
        <v>0</v>
      </c>
      <c r="AU101" s="108">
        <f>'01 - Oprava nástipiště'!P123</f>
        <v>0</v>
      </c>
      <c r="AV101" s="107">
        <f>'01 - Oprava nástipiště'!J35</f>
        <v>0</v>
      </c>
      <c r="AW101" s="107">
        <f>'01 - Oprava nástipiště'!J36</f>
        <v>0</v>
      </c>
      <c r="AX101" s="107">
        <f>'01 - Oprava nástipiště'!J37</f>
        <v>0</v>
      </c>
      <c r="AY101" s="107">
        <f>'01 - Oprava nástipiště'!J38</f>
        <v>0</v>
      </c>
      <c r="AZ101" s="107">
        <f>'01 - Oprava nástipiště'!F35</f>
        <v>0</v>
      </c>
      <c r="BA101" s="107">
        <f>'01 - Oprava nástipiště'!F36</f>
        <v>0</v>
      </c>
      <c r="BB101" s="107">
        <f>'01 - Oprava nástipiště'!F37</f>
        <v>0</v>
      </c>
      <c r="BC101" s="107">
        <f>'01 - Oprava nástipiště'!F38</f>
        <v>0</v>
      </c>
      <c r="BD101" s="109">
        <f>'01 - Oprava nástipiště'!F39</f>
        <v>0</v>
      </c>
      <c r="BT101" s="110" t="s">
        <v>84</v>
      </c>
      <c r="BV101" s="110" t="s">
        <v>76</v>
      </c>
      <c r="BW101" s="110" t="s">
        <v>102</v>
      </c>
      <c r="BX101" s="110" t="s">
        <v>100</v>
      </c>
      <c r="CL101" s="110" t="s">
        <v>1</v>
      </c>
    </row>
    <row r="102" spans="1:91" s="7" customFormat="1" ht="16.5" customHeight="1">
      <c r="A102" s="93" t="s">
        <v>78</v>
      </c>
      <c r="B102" s="94"/>
      <c r="C102" s="95"/>
      <c r="D102" s="271" t="s">
        <v>103</v>
      </c>
      <c r="E102" s="271"/>
      <c r="F102" s="271"/>
      <c r="G102" s="271"/>
      <c r="H102" s="271"/>
      <c r="I102" s="96"/>
      <c r="J102" s="271" t="s">
        <v>104</v>
      </c>
      <c r="K102" s="271"/>
      <c r="L102" s="271"/>
      <c r="M102" s="271"/>
      <c r="N102" s="271"/>
      <c r="O102" s="271"/>
      <c r="P102" s="271"/>
      <c r="Q102" s="271"/>
      <c r="R102" s="271"/>
      <c r="S102" s="271"/>
      <c r="T102" s="271"/>
      <c r="U102" s="271"/>
      <c r="V102" s="271"/>
      <c r="W102" s="271"/>
      <c r="X102" s="271"/>
      <c r="Y102" s="271"/>
      <c r="Z102" s="271"/>
      <c r="AA102" s="271"/>
      <c r="AB102" s="271"/>
      <c r="AC102" s="271"/>
      <c r="AD102" s="271"/>
      <c r="AE102" s="271"/>
      <c r="AF102" s="271"/>
      <c r="AG102" s="269">
        <f>'SO 04 - Výstroj trati'!J30</f>
        <v>0</v>
      </c>
      <c r="AH102" s="270"/>
      <c r="AI102" s="270"/>
      <c r="AJ102" s="270"/>
      <c r="AK102" s="270"/>
      <c r="AL102" s="270"/>
      <c r="AM102" s="270"/>
      <c r="AN102" s="269">
        <f t="shared" si="0"/>
        <v>0</v>
      </c>
      <c r="AO102" s="270"/>
      <c r="AP102" s="270"/>
      <c r="AQ102" s="97" t="s">
        <v>81</v>
      </c>
      <c r="AR102" s="98"/>
      <c r="AS102" s="99">
        <v>0</v>
      </c>
      <c r="AT102" s="100">
        <f t="shared" si="1"/>
        <v>0</v>
      </c>
      <c r="AU102" s="101">
        <f>'SO 04 - Výstroj trati'!P119</f>
        <v>0</v>
      </c>
      <c r="AV102" s="100">
        <f>'SO 04 - Výstroj trati'!J33</f>
        <v>0</v>
      </c>
      <c r="AW102" s="100">
        <f>'SO 04 - Výstroj trati'!J34</f>
        <v>0</v>
      </c>
      <c r="AX102" s="100">
        <f>'SO 04 - Výstroj trati'!J35</f>
        <v>0</v>
      </c>
      <c r="AY102" s="100">
        <f>'SO 04 - Výstroj trati'!J36</f>
        <v>0</v>
      </c>
      <c r="AZ102" s="100">
        <f>'SO 04 - Výstroj trati'!F33</f>
        <v>0</v>
      </c>
      <c r="BA102" s="100">
        <f>'SO 04 - Výstroj trati'!F34</f>
        <v>0</v>
      </c>
      <c r="BB102" s="100">
        <f>'SO 04 - Výstroj trati'!F35</f>
        <v>0</v>
      </c>
      <c r="BC102" s="100">
        <f>'SO 04 - Výstroj trati'!F36</f>
        <v>0</v>
      </c>
      <c r="BD102" s="102">
        <f>'SO 04 - Výstroj trati'!F37</f>
        <v>0</v>
      </c>
      <c r="BT102" s="103" t="s">
        <v>82</v>
      </c>
      <c r="BV102" s="103" t="s">
        <v>76</v>
      </c>
      <c r="BW102" s="103" t="s">
        <v>105</v>
      </c>
      <c r="BX102" s="103" t="s">
        <v>5</v>
      </c>
      <c r="CL102" s="103" t="s">
        <v>1</v>
      </c>
      <c r="CM102" s="103" t="s">
        <v>84</v>
      </c>
    </row>
    <row r="103" spans="1:91" s="7" customFormat="1" ht="16.5" customHeight="1">
      <c r="A103" s="93" t="s">
        <v>78</v>
      </c>
      <c r="B103" s="94"/>
      <c r="C103" s="95"/>
      <c r="D103" s="271" t="s">
        <v>106</v>
      </c>
      <c r="E103" s="271"/>
      <c r="F103" s="271"/>
      <c r="G103" s="271"/>
      <c r="H103" s="271"/>
      <c r="I103" s="96"/>
      <c r="J103" s="271" t="s">
        <v>107</v>
      </c>
      <c r="K103" s="271"/>
      <c r="L103" s="271"/>
      <c r="M103" s="271"/>
      <c r="N103" s="271"/>
      <c r="O103" s="271"/>
      <c r="P103" s="271"/>
      <c r="Q103" s="271"/>
      <c r="R103" s="271"/>
      <c r="S103" s="271"/>
      <c r="T103" s="271"/>
      <c r="U103" s="271"/>
      <c r="V103" s="271"/>
      <c r="W103" s="271"/>
      <c r="X103" s="271"/>
      <c r="Y103" s="271"/>
      <c r="Z103" s="271"/>
      <c r="AA103" s="271"/>
      <c r="AB103" s="271"/>
      <c r="AC103" s="271"/>
      <c r="AD103" s="271"/>
      <c r="AE103" s="271"/>
      <c r="AF103" s="271"/>
      <c r="AG103" s="269">
        <f>'05 - VRN'!J30</f>
        <v>0</v>
      </c>
      <c r="AH103" s="270"/>
      <c r="AI103" s="270"/>
      <c r="AJ103" s="270"/>
      <c r="AK103" s="270"/>
      <c r="AL103" s="270"/>
      <c r="AM103" s="270"/>
      <c r="AN103" s="269">
        <f t="shared" si="0"/>
        <v>0</v>
      </c>
      <c r="AO103" s="270"/>
      <c r="AP103" s="270"/>
      <c r="AQ103" s="97" t="s">
        <v>81</v>
      </c>
      <c r="AR103" s="98"/>
      <c r="AS103" s="111">
        <v>0</v>
      </c>
      <c r="AT103" s="112">
        <f t="shared" si="1"/>
        <v>0</v>
      </c>
      <c r="AU103" s="113">
        <f>'05 - VRN'!P117</f>
        <v>0</v>
      </c>
      <c r="AV103" s="112">
        <f>'05 - VRN'!J33</f>
        <v>0</v>
      </c>
      <c r="AW103" s="112">
        <f>'05 - VRN'!J34</f>
        <v>0</v>
      </c>
      <c r="AX103" s="112">
        <f>'05 - VRN'!J35</f>
        <v>0</v>
      </c>
      <c r="AY103" s="112">
        <f>'05 - VRN'!J36</f>
        <v>0</v>
      </c>
      <c r="AZ103" s="112">
        <f>'05 - VRN'!F33</f>
        <v>0</v>
      </c>
      <c r="BA103" s="112">
        <f>'05 - VRN'!F34</f>
        <v>0</v>
      </c>
      <c r="BB103" s="112">
        <f>'05 - VRN'!F35</f>
        <v>0</v>
      </c>
      <c r="BC103" s="112">
        <f>'05 - VRN'!F36</f>
        <v>0</v>
      </c>
      <c r="BD103" s="114">
        <f>'05 - VRN'!F37</f>
        <v>0</v>
      </c>
      <c r="BT103" s="103" t="s">
        <v>82</v>
      </c>
      <c r="BV103" s="103" t="s">
        <v>76</v>
      </c>
      <c r="BW103" s="103" t="s">
        <v>108</v>
      </c>
      <c r="BX103" s="103" t="s">
        <v>5</v>
      </c>
      <c r="CL103" s="103" t="s">
        <v>1</v>
      </c>
      <c r="CM103" s="103" t="s">
        <v>84</v>
      </c>
    </row>
    <row r="104" spans="1:91" s="2" customFormat="1" ht="30" customHeight="1">
      <c r="A104" s="34"/>
      <c r="B104" s="35"/>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c r="AN104" s="36"/>
      <c r="AO104" s="36"/>
      <c r="AP104" s="36"/>
      <c r="AQ104" s="36"/>
      <c r="AR104" s="39"/>
      <c r="AS104" s="34"/>
      <c r="AT104" s="34"/>
      <c r="AU104" s="34"/>
      <c r="AV104" s="34"/>
      <c r="AW104" s="34"/>
      <c r="AX104" s="34"/>
      <c r="AY104" s="34"/>
      <c r="AZ104" s="34"/>
      <c r="BA104" s="34"/>
      <c r="BB104" s="34"/>
      <c r="BC104" s="34"/>
      <c r="BD104" s="34"/>
      <c r="BE104" s="34"/>
    </row>
    <row r="105" spans="1:91" s="2" customFormat="1" ht="6.95" customHeight="1">
      <c r="A105" s="34"/>
      <c r="B105" s="54"/>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39"/>
      <c r="AS105" s="34"/>
      <c r="AT105" s="34"/>
      <c r="AU105" s="34"/>
      <c r="AV105" s="34"/>
      <c r="AW105" s="34"/>
      <c r="AX105" s="34"/>
      <c r="AY105" s="34"/>
      <c r="AZ105" s="34"/>
      <c r="BA105" s="34"/>
      <c r="BB105" s="34"/>
      <c r="BC105" s="34"/>
      <c r="BD105" s="34"/>
      <c r="BE105" s="34"/>
    </row>
  </sheetData>
  <sheetProtection algorithmName="SHA-512" hashValue="iBC7IZDbbNOjQwDm4B/NSvsZoyKKsZAQlFLmj5etb4jaBxQEFWsXcM6bsqeTxVfrH7VCJHFbYxTudmiGIJ+l6g==" saltValue="UFy/G8a8JCWxoT2/h1MrZZqSXH65YSFpbCbkiaNuv3kRFJuZWaCmY2Zs+draCqMCEf8BNu7aXGMEpvmnOAJyVQ==" spinCount="100000" sheet="1" objects="1" scenarios="1" formatColumns="0" formatRows="0"/>
  <mergeCells count="74">
    <mergeCell ref="AR2:BE2"/>
    <mergeCell ref="L33:P33"/>
    <mergeCell ref="W33:AE33"/>
    <mergeCell ref="AK33:AO33"/>
    <mergeCell ref="AK35:AO35"/>
    <mergeCell ref="X35:AB35"/>
    <mergeCell ref="L31:P31"/>
    <mergeCell ref="AK31:AO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AN102:AP102"/>
    <mergeCell ref="AG102:AM102"/>
    <mergeCell ref="D102:H102"/>
    <mergeCell ref="J102:AF102"/>
    <mergeCell ref="AN103:AP103"/>
    <mergeCell ref="AG103:AM103"/>
    <mergeCell ref="D103:H103"/>
    <mergeCell ref="J103:AF103"/>
    <mergeCell ref="AN100:AP100"/>
    <mergeCell ref="AG100:AM100"/>
    <mergeCell ref="D100:H100"/>
    <mergeCell ref="J100:AF100"/>
    <mergeCell ref="AN101:AP101"/>
    <mergeCell ref="AG101:AM101"/>
    <mergeCell ref="E101:I101"/>
    <mergeCell ref="K101:AF101"/>
    <mergeCell ref="AG98:AM98"/>
    <mergeCell ref="AN98:AP98"/>
    <mergeCell ref="E98:I98"/>
    <mergeCell ref="K98:AF98"/>
    <mergeCell ref="AN99:AP99"/>
    <mergeCell ref="AG99:AM99"/>
    <mergeCell ref="E99:I99"/>
    <mergeCell ref="K99:AF99"/>
    <mergeCell ref="D96:H96"/>
    <mergeCell ref="J96:AF96"/>
    <mergeCell ref="AN96:AP96"/>
    <mergeCell ref="AG96:AM96"/>
    <mergeCell ref="K97:AF97"/>
    <mergeCell ref="AN97:AP97"/>
    <mergeCell ref="E97:I97"/>
    <mergeCell ref="AG97:AM97"/>
    <mergeCell ref="C92:G92"/>
    <mergeCell ref="AG92:AM92"/>
    <mergeCell ref="AN92:AP92"/>
    <mergeCell ref="I92:AF92"/>
    <mergeCell ref="AN95:AP95"/>
    <mergeCell ref="D95:H95"/>
    <mergeCell ref="J95:AF95"/>
    <mergeCell ref="AG95:AM95"/>
    <mergeCell ref="AG94:AM94"/>
    <mergeCell ref="AN94:AP94"/>
    <mergeCell ref="L85:AO85"/>
    <mergeCell ref="AM87:AN87"/>
    <mergeCell ref="AM89:AP89"/>
    <mergeCell ref="AS89:AT91"/>
    <mergeCell ref="AM90:AP90"/>
  </mergeCells>
  <hyperlinks>
    <hyperlink ref="A95" location="'SO 01 - Oprava železniční...'!C2" display="/" xr:uid="{00000000-0004-0000-0000-000000000000}"/>
    <hyperlink ref="A97" location="'01 - P2674'!C2" display="/" xr:uid="{00000000-0004-0000-0000-000001000000}"/>
    <hyperlink ref="A98" location="'02 - P2673'!C2" display="/" xr:uid="{00000000-0004-0000-0000-000002000000}"/>
    <hyperlink ref="A99" location="'03 - P2672'!C2" display="/" xr:uid="{00000000-0004-0000-0000-000003000000}"/>
    <hyperlink ref="A101" location="'01 - Oprava nástipiště'!C2" display="/" xr:uid="{00000000-0004-0000-0000-000004000000}"/>
    <hyperlink ref="A102" location="'SO 04 - Výstroj trati'!C2" display="/" xr:uid="{00000000-0004-0000-0000-000005000000}"/>
    <hyperlink ref="A103" location="'05 - VRN'!C2" display="/" xr:uid="{00000000-0004-0000-0000-00000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23"/>
  <sheetViews>
    <sheetView showGridLines="0" topLeftCell="A158" workbookViewId="0">
      <selection activeCell="I164" sqref="I16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c r="M2" s="297"/>
      <c r="N2" s="297"/>
      <c r="O2" s="297"/>
      <c r="P2" s="297"/>
      <c r="Q2" s="297"/>
      <c r="R2" s="297"/>
      <c r="S2" s="297"/>
      <c r="T2" s="297"/>
      <c r="U2" s="297"/>
      <c r="V2" s="297"/>
      <c r="AT2" s="17" t="s">
        <v>83</v>
      </c>
    </row>
    <row r="3" spans="1:46" s="1" customFormat="1" ht="6.95" customHeight="1">
      <c r="B3" s="115"/>
      <c r="C3" s="116"/>
      <c r="D3" s="116"/>
      <c r="E3" s="116"/>
      <c r="F3" s="116"/>
      <c r="G3" s="116"/>
      <c r="H3" s="116"/>
      <c r="I3" s="116"/>
      <c r="J3" s="116"/>
      <c r="K3" s="116"/>
      <c r="L3" s="20"/>
      <c r="AT3" s="17" t="s">
        <v>84</v>
      </c>
    </row>
    <row r="4" spans="1:46" s="1" customFormat="1" ht="24.95" customHeight="1">
      <c r="B4" s="20"/>
      <c r="D4" s="117" t="s">
        <v>109</v>
      </c>
      <c r="L4" s="20"/>
      <c r="M4" s="118" t="s">
        <v>11</v>
      </c>
      <c r="AT4" s="17" t="s">
        <v>4</v>
      </c>
    </row>
    <row r="5" spans="1:46" s="1" customFormat="1" ht="6.95" customHeight="1">
      <c r="B5" s="20"/>
      <c r="L5" s="20"/>
    </row>
    <row r="6" spans="1:46" s="1" customFormat="1" ht="12" customHeight="1">
      <c r="B6" s="20"/>
      <c r="D6" s="119" t="s">
        <v>16</v>
      </c>
      <c r="L6" s="20"/>
    </row>
    <row r="7" spans="1:46" s="1" customFormat="1" ht="16.5" customHeight="1">
      <c r="B7" s="20"/>
      <c r="E7" s="298" t="str">
        <f>'Rekapitulace stavby'!K6</f>
        <v>18-Neratovice - Všetaty</v>
      </c>
      <c r="F7" s="299"/>
      <c r="G7" s="299"/>
      <c r="H7" s="299"/>
      <c r="L7" s="20"/>
    </row>
    <row r="8" spans="1:46" s="2" customFormat="1" ht="12" customHeight="1">
      <c r="A8" s="34"/>
      <c r="B8" s="39"/>
      <c r="C8" s="34"/>
      <c r="D8" s="119" t="s">
        <v>110</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0" t="s">
        <v>111</v>
      </c>
      <c r="F9" s="301"/>
      <c r="G9" s="301"/>
      <c r="H9" s="301"/>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9" t="s">
        <v>20</v>
      </c>
      <c r="E12" s="34"/>
      <c r="F12" s="110" t="s">
        <v>21</v>
      </c>
      <c r="G12" s="34"/>
      <c r="H12" s="34"/>
      <c r="I12" s="119" t="s">
        <v>22</v>
      </c>
      <c r="J12" s="120" t="str">
        <f>'Rekapitulace stavby'!AN8</f>
        <v>18. 5. 2022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9" t="s">
        <v>24</v>
      </c>
      <c r="E14" s="34"/>
      <c r="F14" s="34"/>
      <c r="G14" s="34"/>
      <c r="H14" s="34"/>
      <c r="I14" s="119" t="s">
        <v>25</v>
      </c>
      <c r="J14" s="110"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0" t="str">
        <f>IF('Rekapitulace stavby'!E11="","",'Rekapitulace stavby'!E11)</f>
        <v xml:space="preserve"> </v>
      </c>
      <c r="F15" s="34"/>
      <c r="G15" s="34"/>
      <c r="H15" s="34"/>
      <c r="I15" s="119" t="s">
        <v>26</v>
      </c>
      <c r="J15" s="110"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9" t="s">
        <v>27</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2" t="str">
        <f>'Rekapitulace stavby'!E14</f>
        <v>Vyplň údaj</v>
      </c>
      <c r="F18" s="303"/>
      <c r="G18" s="303"/>
      <c r="H18" s="303"/>
      <c r="I18" s="119"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9" t="s">
        <v>29</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9" t="s">
        <v>26</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9" t="s">
        <v>31</v>
      </c>
      <c r="E23" s="34"/>
      <c r="F23" s="34"/>
      <c r="G23" s="34"/>
      <c r="H23" s="34"/>
      <c r="I23" s="119" t="s">
        <v>25</v>
      </c>
      <c r="J23" s="110"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9" t="s">
        <v>26</v>
      </c>
      <c r="J24" s="110"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9"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21"/>
      <c r="B27" s="122"/>
      <c r="C27" s="121"/>
      <c r="D27" s="121"/>
      <c r="E27" s="304" t="s">
        <v>1</v>
      </c>
      <c r="F27" s="304"/>
      <c r="G27" s="304"/>
      <c r="H27" s="304"/>
      <c r="I27" s="121"/>
      <c r="J27" s="121"/>
      <c r="K27" s="121"/>
      <c r="L27" s="123"/>
      <c r="S27" s="121"/>
      <c r="T27" s="121"/>
      <c r="U27" s="121"/>
      <c r="V27" s="121"/>
      <c r="W27" s="121"/>
      <c r="X27" s="121"/>
      <c r="Y27" s="121"/>
      <c r="Z27" s="121"/>
      <c r="AA27" s="121"/>
      <c r="AB27" s="121"/>
      <c r="AC27" s="121"/>
      <c r="AD27" s="121"/>
      <c r="AE27" s="121"/>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5" t="s">
        <v>34</v>
      </c>
      <c r="E30" s="34"/>
      <c r="F30" s="34"/>
      <c r="G30" s="34"/>
      <c r="H30" s="34"/>
      <c r="I30" s="34"/>
      <c r="J30" s="126">
        <f>ROUND(J119,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36</v>
      </c>
      <c r="G32" s="34"/>
      <c r="H32" s="34"/>
      <c r="I32" s="127" t="s">
        <v>35</v>
      </c>
      <c r="J32" s="127" t="s">
        <v>37</v>
      </c>
      <c r="K32" s="34"/>
      <c r="L32" s="51"/>
      <c r="S32" s="34"/>
      <c r="T32" s="34"/>
      <c r="U32" s="34"/>
      <c r="V32" s="34"/>
      <c r="W32" s="34"/>
      <c r="X32" s="34"/>
      <c r="Y32" s="34"/>
      <c r="Z32" s="34"/>
      <c r="AA32" s="34"/>
      <c r="AB32" s="34"/>
      <c r="AC32" s="34"/>
      <c r="AD32" s="34"/>
      <c r="AE32" s="34"/>
    </row>
    <row r="33" spans="1:31" s="2" customFormat="1" ht="14.45" customHeight="1">
      <c r="A33" s="34"/>
      <c r="B33" s="39"/>
      <c r="C33" s="34"/>
      <c r="D33" s="128" t="s">
        <v>38</v>
      </c>
      <c r="E33" s="119" t="s">
        <v>39</v>
      </c>
      <c r="F33" s="129">
        <f>ROUND((SUM(BE119:BE222)),  2)</f>
        <v>0</v>
      </c>
      <c r="G33" s="34"/>
      <c r="H33" s="34"/>
      <c r="I33" s="130">
        <v>0.21</v>
      </c>
      <c r="J33" s="129">
        <f>ROUND(((SUM(BE119:BE222))*I33),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9" t="s">
        <v>40</v>
      </c>
      <c r="F34" s="129">
        <f>ROUND((SUM(BF119:BF222)),  2)</f>
        <v>0</v>
      </c>
      <c r="G34" s="34"/>
      <c r="H34" s="34"/>
      <c r="I34" s="130">
        <v>0.15</v>
      </c>
      <c r="J34" s="129">
        <f>ROUND(((SUM(BF119:BF222))*I34),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41</v>
      </c>
      <c r="F35" s="129">
        <f>ROUND((SUM(BG119:BG222)),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42</v>
      </c>
      <c r="F36" s="129">
        <f>ROUND((SUM(BH119:BH222)),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43</v>
      </c>
      <c r="F37" s="129">
        <f>ROUND((SUM(BI119:BI222)),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31"/>
      <c r="D39" s="132" t="s">
        <v>44</v>
      </c>
      <c r="E39" s="133"/>
      <c r="F39" s="133"/>
      <c r="G39" s="134" t="s">
        <v>45</v>
      </c>
      <c r="H39" s="135" t="s">
        <v>46</v>
      </c>
      <c r="I39" s="133"/>
      <c r="J39" s="136">
        <f>SUM(J30:J37)</f>
        <v>0</v>
      </c>
      <c r="K39" s="137"/>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8" t="s">
        <v>47</v>
      </c>
      <c r="E50" s="139"/>
      <c r="F50" s="139"/>
      <c r="G50" s="138" t="s">
        <v>48</v>
      </c>
      <c r="H50" s="139"/>
      <c r="I50" s="139"/>
      <c r="J50" s="139"/>
      <c r="K50" s="139"/>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40" t="s">
        <v>49</v>
      </c>
      <c r="E61" s="141"/>
      <c r="F61" s="142" t="s">
        <v>50</v>
      </c>
      <c r="G61" s="140" t="s">
        <v>49</v>
      </c>
      <c r="H61" s="141"/>
      <c r="I61" s="141"/>
      <c r="J61" s="143" t="s">
        <v>50</v>
      </c>
      <c r="K61" s="141"/>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8" t="s">
        <v>51</v>
      </c>
      <c r="E65" s="144"/>
      <c r="F65" s="144"/>
      <c r="G65" s="138" t="s">
        <v>52</v>
      </c>
      <c r="H65" s="144"/>
      <c r="I65" s="144"/>
      <c r="J65" s="144"/>
      <c r="K65" s="144"/>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40" t="s">
        <v>49</v>
      </c>
      <c r="E76" s="141"/>
      <c r="F76" s="142" t="s">
        <v>50</v>
      </c>
      <c r="G76" s="140" t="s">
        <v>49</v>
      </c>
      <c r="H76" s="141"/>
      <c r="I76" s="141"/>
      <c r="J76" s="143" t="s">
        <v>50</v>
      </c>
      <c r="K76" s="141"/>
      <c r="L76" s="51"/>
      <c r="S76" s="34"/>
      <c r="T76" s="34"/>
      <c r="U76" s="34"/>
      <c r="V76" s="34"/>
      <c r="W76" s="34"/>
      <c r="X76" s="34"/>
      <c r="Y76" s="34"/>
      <c r="Z76" s="34"/>
      <c r="AA76" s="34"/>
      <c r="AB76" s="34"/>
      <c r="AC76" s="34"/>
      <c r="AD76" s="34"/>
      <c r="AE76" s="34"/>
    </row>
    <row r="77" spans="1:31" s="2" customFormat="1" ht="14.45"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112</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5" t="str">
        <f>E7</f>
        <v>18-Neratovice - Všetaty</v>
      </c>
      <c r="F85" s="306"/>
      <c r="G85" s="306"/>
      <c r="H85" s="306"/>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110</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3" t="str">
        <f>E9</f>
        <v>SO 01 - Oprava železničního svršku Neratovivce - Všetaty</v>
      </c>
      <c r="F87" s="307"/>
      <c r="G87" s="307"/>
      <c r="H87" s="307"/>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18. 5. 2022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113</v>
      </c>
      <c r="D94" s="150"/>
      <c r="E94" s="150"/>
      <c r="F94" s="150"/>
      <c r="G94" s="150"/>
      <c r="H94" s="150"/>
      <c r="I94" s="150"/>
      <c r="J94" s="151" t="s">
        <v>114</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115</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116</v>
      </c>
    </row>
    <row r="97" spans="1:31" s="9" customFormat="1" ht="24.95" customHeight="1">
      <c r="B97" s="153"/>
      <c r="C97" s="154"/>
      <c r="D97" s="155" t="s">
        <v>117</v>
      </c>
      <c r="E97" s="156"/>
      <c r="F97" s="156"/>
      <c r="G97" s="156"/>
      <c r="H97" s="156"/>
      <c r="I97" s="156"/>
      <c r="J97" s="157">
        <f>J120</f>
        <v>0</v>
      </c>
      <c r="K97" s="154"/>
      <c r="L97" s="158"/>
    </row>
    <row r="98" spans="1:31" s="10" customFormat="1" ht="19.899999999999999" customHeight="1">
      <c r="B98" s="159"/>
      <c r="C98" s="104"/>
      <c r="D98" s="160" t="s">
        <v>118</v>
      </c>
      <c r="E98" s="161"/>
      <c r="F98" s="161"/>
      <c r="G98" s="161"/>
      <c r="H98" s="161"/>
      <c r="I98" s="161"/>
      <c r="J98" s="162">
        <f>J121</f>
        <v>0</v>
      </c>
      <c r="K98" s="104"/>
      <c r="L98" s="163"/>
    </row>
    <row r="99" spans="1:31" s="9" customFormat="1" ht="24.95" customHeight="1">
      <c r="B99" s="153"/>
      <c r="C99" s="154"/>
      <c r="D99" s="155" t="s">
        <v>119</v>
      </c>
      <c r="E99" s="156"/>
      <c r="F99" s="156"/>
      <c r="G99" s="156"/>
      <c r="H99" s="156"/>
      <c r="I99" s="156"/>
      <c r="J99" s="157">
        <f>J213</f>
        <v>0</v>
      </c>
      <c r="K99" s="154"/>
      <c r="L99" s="158"/>
    </row>
    <row r="100" spans="1:31"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5"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5"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5" customHeight="1">
      <c r="A106" s="34"/>
      <c r="B106" s="35"/>
      <c r="C106" s="23" t="s">
        <v>120</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5"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05" t="str">
        <f>E7</f>
        <v>18-Neratovice - Všetaty</v>
      </c>
      <c r="F109" s="306"/>
      <c r="G109" s="306"/>
      <c r="H109" s="30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110</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53" t="str">
        <f>E9</f>
        <v>SO 01 - Oprava železničního svršku Neratovivce - Všetaty</v>
      </c>
      <c r="F111" s="307"/>
      <c r="G111" s="307"/>
      <c r="H111" s="307"/>
      <c r="I111" s="36"/>
      <c r="J111" s="36"/>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 xml:space="preserve"> </v>
      </c>
      <c r="G113" s="36"/>
      <c r="H113" s="36"/>
      <c r="I113" s="29" t="s">
        <v>22</v>
      </c>
      <c r="J113" s="66" t="str">
        <f>IF(J12="","",J12)</f>
        <v>18. 5. 2022</v>
      </c>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2" customHeight="1">
      <c r="A115" s="34"/>
      <c r="B115" s="35"/>
      <c r="C115" s="29" t="s">
        <v>24</v>
      </c>
      <c r="D115" s="36"/>
      <c r="E115" s="36"/>
      <c r="F115" s="27" t="str">
        <f>E15</f>
        <v xml:space="preserve"> </v>
      </c>
      <c r="G115" s="36"/>
      <c r="H115" s="36"/>
      <c r="I115" s="29" t="s">
        <v>29</v>
      </c>
      <c r="J115" s="32" t="str">
        <f>E21</f>
        <v xml:space="preserve"> </v>
      </c>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27</v>
      </c>
      <c r="D116" s="36"/>
      <c r="E116" s="36"/>
      <c r="F116" s="27" t="str">
        <f>IF(E18="","",E18)</f>
        <v>Vyplň údaj</v>
      </c>
      <c r="G116" s="36"/>
      <c r="H116" s="36"/>
      <c r="I116" s="29" t="s">
        <v>31</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64"/>
      <c r="B118" s="165"/>
      <c r="C118" s="166" t="s">
        <v>121</v>
      </c>
      <c r="D118" s="167" t="s">
        <v>59</v>
      </c>
      <c r="E118" s="167" t="s">
        <v>55</v>
      </c>
      <c r="F118" s="167" t="s">
        <v>56</v>
      </c>
      <c r="G118" s="167" t="s">
        <v>122</v>
      </c>
      <c r="H118" s="167" t="s">
        <v>123</v>
      </c>
      <c r="I118" s="167" t="s">
        <v>124</v>
      </c>
      <c r="J118" s="167" t="s">
        <v>114</v>
      </c>
      <c r="K118" s="168" t="s">
        <v>125</v>
      </c>
      <c r="L118" s="169"/>
      <c r="M118" s="75" t="s">
        <v>1</v>
      </c>
      <c r="N118" s="76" t="s">
        <v>38</v>
      </c>
      <c r="O118" s="76" t="s">
        <v>126</v>
      </c>
      <c r="P118" s="76" t="s">
        <v>127</v>
      </c>
      <c r="Q118" s="76" t="s">
        <v>128</v>
      </c>
      <c r="R118" s="76" t="s">
        <v>129</v>
      </c>
      <c r="S118" s="76" t="s">
        <v>130</v>
      </c>
      <c r="T118" s="77" t="s">
        <v>131</v>
      </c>
      <c r="U118" s="164"/>
      <c r="V118" s="164"/>
      <c r="W118" s="164"/>
      <c r="X118" s="164"/>
      <c r="Y118" s="164"/>
      <c r="Z118" s="164"/>
      <c r="AA118" s="164"/>
      <c r="AB118" s="164"/>
      <c r="AC118" s="164"/>
      <c r="AD118" s="164"/>
      <c r="AE118" s="164"/>
    </row>
    <row r="119" spans="1:65" s="2" customFormat="1" ht="22.9" customHeight="1">
      <c r="A119" s="34"/>
      <c r="B119" s="35"/>
      <c r="C119" s="82" t="s">
        <v>132</v>
      </c>
      <c r="D119" s="36"/>
      <c r="E119" s="36"/>
      <c r="F119" s="36"/>
      <c r="G119" s="36"/>
      <c r="H119" s="36"/>
      <c r="I119" s="36"/>
      <c r="J119" s="170">
        <f>BK119</f>
        <v>0</v>
      </c>
      <c r="K119" s="36"/>
      <c r="L119" s="39"/>
      <c r="M119" s="78"/>
      <c r="N119" s="171"/>
      <c r="O119" s="79"/>
      <c r="P119" s="172">
        <f>P120+P213</f>
        <v>0</v>
      </c>
      <c r="Q119" s="79"/>
      <c r="R119" s="172">
        <f>R120+R213</f>
        <v>5213.3245800000004</v>
      </c>
      <c r="S119" s="79"/>
      <c r="T119" s="173">
        <f>T120+T213</f>
        <v>0</v>
      </c>
      <c r="U119" s="34"/>
      <c r="V119" s="34"/>
      <c r="W119" s="34"/>
      <c r="X119" s="34"/>
      <c r="Y119" s="34"/>
      <c r="Z119" s="34"/>
      <c r="AA119" s="34"/>
      <c r="AB119" s="34"/>
      <c r="AC119" s="34"/>
      <c r="AD119" s="34"/>
      <c r="AE119" s="34"/>
      <c r="AT119" s="17" t="s">
        <v>73</v>
      </c>
      <c r="AU119" s="17" t="s">
        <v>116</v>
      </c>
      <c r="BK119" s="174">
        <f>BK120+BK213</f>
        <v>0</v>
      </c>
    </row>
    <row r="120" spans="1:65" s="12" customFormat="1" ht="25.9" customHeight="1">
      <c r="B120" s="175"/>
      <c r="C120" s="176"/>
      <c r="D120" s="177" t="s">
        <v>73</v>
      </c>
      <c r="E120" s="178" t="s">
        <v>133</v>
      </c>
      <c r="F120" s="178" t="s">
        <v>134</v>
      </c>
      <c r="G120" s="176"/>
      <c r="H120" s="176"/>
      <c r="I120" s="179"/>
      <c r="J120" s="180">
        <f>BK120</f>
        <v>0</v>
      </c>
      <c r="K120" s="176"/>
      <c r="L120" s="181"/>
      <c r="M120" s="182"/>
      <c r="N120" s="183"/>
      <c r="O120" s="183"/>
      <c r="P120" s="184">
        <f>P121</f>
        <v>0</v>
      </c>
      <c r="Q120" s="183"/>
      <c r="R120" s="184">
        <f>R121</f>
        <v>5213.3245800000004</v>
      </c>
      <c r="S120" s="183"/>
      <c r="T120" s="185">
        <f>T121</f>
        <v>0</v>
      </c>
      <c r="AR120" s="186" t="s">
        <v>82</v>
      </c>
      <c r="AT120" s="187" t="s">
        <v>73</v>
      </c>
      <c r="AU120" s="187" t="s">
        <v>74</v>
      </c>
      <c r="AY120" s="186" t="s">
        <v>135</v>
      </c>
      <c r="BK120" s="188">
        <f>BK121</f>
        <v>0</v>
      </c>
    </row>
    <row r="121" spans="1:65" s="12" customFormat="1" ht="22.9" customHeight="1">
      <c r="B121" s="175"/>
      <c r="C121" s="176"/>
      <c r="D121" s="177" t="s">
        <v>73</v>
      </c>
      <c r="E121" s="189" t="s">
        <v>136</v>
      </c>
      <c r="F121" s="189" t="s">
        <v>137</v>
      </c>
      <c r="G121" s="176"/>
      <c r="H121" s="176"/>
      <c r="I121" s="179"/>
      <c r="J121" s="190">
        <f>BK121</f>
        <v>0</v>
      </c>
      <c r="K121" s="176"/>
      <c r="L121" s="181"/>
      <c r="M121" s="182"/>
      <c r="N121" s="183"/>
      <c r="O121" s="183"/>
      <c r="P121" s="184">
        <f>SUM(P122:P212)</f>
        <v>0</v>
      </c>
      <c r="Q121" s="183"/>
      <c r="R121" s="184">
        <f>SUM(R122:R212)</f>
        <v>5213.3245800000004</v>
      </c>
      <c r="S121" s="183"/>
      <c r="T121" s="185">
        <f>SUM(T122:T212)</f>
        <v>0</v>
      </c>
      <c r="AR121" s="186" t="s">
        <v>82</v>
      </c>
      <c r="AT121" s="187" t="s">
        <v>73</v>
      </c>
      <c r="AU121" s="187" t="s">
        <v>82</v>
      </c>
      <c r="AY121" s="186" t="s">
        <v>135</v>
      </c>
      <c r="BK121" s="188">
        <f>SUM(BK122:BK212)</f>
        <v>0</v>
      </c>
    </row>
    <row r="122" spans="1:65" s="2" customFormat="1" ht="78" customHeight="1">
      <c r="A122" s="34"/>
      <c r="B122" s="35"/>
      <c r="C122" s="191" t="s">
        <v>82</v>
      </c>
      <c r="D122" s="191" t="s">
        <v>138</v>
      </c>
      <c r="E122" s="192" t="s">
        <v>139</v>
      </c>
      <c r="F122" s="193" t="s">
        <v>140</v>
      </c>
      <c r="G122" s="194" t="s">
        <v>141</v>
      </c>
      <c r="H122" s="195">
        <v>3200</v>
      </c>
      <c r="I122" s="196"/>
      <c r="J122" s="197">
        <f>ROUND(I122*H122,2)</f>
        <v>0</v>
      </c>
      <c r="K122" s="193" t="s">
        <v>142</v>
      </c>
      <c r="L122" s="39"/>
      <c r="M122" s="198" t="s">
        <v>1</v>
      </c>
      <c r="N122" s="199" t="s">
        <v>39</v>
      </c>
      <c r="O122" s="71"/>
      <c r="P122" s="200">
        <f>O122*H122</f>
        <v>0</v>
      </c>
      <c r="Q122" s="200">
        <v>0</v>
      </c>
      <c r="R122" s="200">
        <f>Q122*H122</f>
        <v>0</v>
      </c>
      <c r="S122" s="200">
        <v>0</v>
      </c>
      <c r="T122" s="201">
        <f>S122*H122</f>
        <v>0</v>
      </c>
      <c r="U122" s="34"/>
      <c r="V122" s="34"/>
      <c r="W122" s="34"/>
      <c r="X122" s="34"/>
      <c r="Y122" s="34"/>
      <c r="Z122" s="34"/>
      <c r="AA122" s="34"/>
      <c r="AB122" s="34"/>
      <c r="AC122" s="34"/>
      <c r="AD122" s="34"/>
      <c r="AE122" s="34"/>
      <c r="AR122" s="202" t="s">
        <v>143</v>
      </c>
      <c r="AT122" s="202" t="s">
        <v>138</v>
      </c>
      <c r="AU122" s="202" t="s">
        <v>84</v>
      </c>
      <c r="AY122" s="17" t="s">
        <v>135</v>
      </c>
      <c r="BE122" s="203">
        <f>IF(N122="základní",J122,0)</f>
        <v>0</v>
      </c>
      <c r="BF122" s="203">
        <f>IF(N122="snížená",J122,0)</f>
        <v>0</v>
      </c>
      <c r="BG122" s="203">
        <f>IF(N122="zákl. přenesená",J122,0)</f>
        <v>0</v>
      </c>
      <c r="BH122" s="203">
        <f>IF(N122="sníž. přenesená",J122,0)</f>
        <v>0</v>
      </c>
      <c r="BI122" s="203">
        <f>IF(N122="nulová",J122,0)</f>
        <v>0</v>
      </c>
      <c r="BJ122" s="17" t="s">
        <v>82</v>
      </c>
      <c r="BK122" s="203">
        <f>ROUND(I122*H122,2)</f>
        <v>0</v>
      </c>
      <c r="BL122" s="17" t="s">
        <v>143</v>
      </c>
      <c r="BM122" s="202" t="s">
        <v>144</v>
      </c>
    </row>
    <row r="123" spans="1:65" s="13" customFormat="1" ht="22.5">
      <c r="B123" s="204"/>
      <c r="C123" s="205"/>
      <c r="D123" s="206" t="s">
        <v>145</v>
      </c>
      <c r="E123" s="207" t="s">
        <v>1</v>
      </c>
      <c r="F123" s="208" t="s">
        <v>146</v>
      </c>
      <c r="G123" s="205"/>
      <c r="H123" s="209">
        <v>3200</v>
      </c>
      <c r="I123" s="210"/>
      <c r="J123" s="205"/>
      <c r="K123" s="205"/>
      <c r="L123" s="211"/>
      <c r="M123" s="212"/>
      <c r="N123" s="213"/>
      <c r="O123" s="213"/>
      <c r="P123" s="213"/>
      <c r="Q123" s="213"/>
      <c r="R123" s="213"/>
      <c r="S123" s="213"/>
      <c r="T123" s="214"/>
      <c r="AT123" s="215" t="s">
        <v>145</v>
      </c>
      <c r="AU123" s="215" t="s">
        <v>84</v>
      </c>
      <c r="AV123" s="13" t="s">
        <v>84</v>
      </c>
      <c r="AW123" s="13" t="s">
        <v>30</v>
      </c>
      <c r="AX123" s="13" t="s">
        <v>74</v>
      </c>
      <c r="AY123" s="215" t="s">
        <v>135</v>
      </c>
    </row>
    <row r="124" spans="1:65" s="14" customFormat="1" ht="11.25">
      <c r="B124" s="216"/>
      <c r="C124" s="217"/>
      <c r="D124" s="206" t="s">
        <v>145</v>
      </c>
      <c r="E124" s="218" t="s">
        <v>1</v>
      </c>
      <c r="F124" s="219" t="s">
        <v>147</v>
      </c>
      <c r="G124" s="217"/>
      <c r="H124" s="220">
        <v>3200</v>
      </c>
      <c r="I124" s="221"/>
      <c r="J124" s="217"/>
      <c r="K124" s="217"/>
      <c r="L124" s="222"/>
      <c r="M124" s="223"/>
      <c r="N124" s="224"/>
      <c r="O124" s="224"/>
      <c r="P124" s="224"/>
      <c r="Q124" s="224"/>
      <c r="R124" s="224"/>
      <c r="S124" s="224"/>
      <c r="T124" s="225"/>
      <c r="AT124" s="226" t="s">
        <v>145</v>
      </c>
      <c r="AU124" s="226" t="s">
        <v>84</v>
      </c>
      <c r="AV124" s="14" t="s">
        <v>143</v>
      </c>
      <c r="AW124" s="14" t="s">
        <v>30</v>
      </c>
      <c r="AX124" s="14" t="s">
        <v>82</v>
      </c>
      <c r="AY124" s="226" t="s">
        <v>135</v>
      </c>
    </row>
    <row r="125" spans="1:65" s="2" customFormat="1" ht="89.25" customHeight="1">
      <c r="A125" s="34"/>
      <c r="B125" s="35"/>
      <c r="C125" s="191" t="s">
        <v>84</v>
      </c>
      <c r="D125" s="191" t="s">
        <v>138</v>
      </c>
      <c r="E125" s="192" t="s">
        <v>148</v>
      </c>
      <c r="F125" s="193" t="s">
        <v>149</v>
      </c>
      <c r="G125" s="194" t="s">
        <v>141</v>
      </c>
      <c r="H125" s="195">
        <v>14000</v>
      </c>
      <c r="I125" s="196"/>
      <c r="J125" s="197">
        <f>ROUND(I125*H125,2)</f>
        <v>0</v>
      </c>
      <c r="K125" s="193" t="s">
        <v>142</v>
      </c>
      <c r="L125" s="39"/>
      <c r="M125" s="198" t="s">
        <v>1</v>
      </c>
      <c r="N125" s="199" t="s">
        <v>39</v>
      </c>
      <c r="O125" s="71"/>
      <c r="P125" s="200">
        <f>O125*H125</f>
        <v>0</v>
      </c>
      <c r="Q125" s="200">
        <v>0</v>
      </c>
      <c r="R125" s="200">
        <f>Q125*H125</f>
        <v>0</v>
      </c>
      <c r="S125" s="200">
        <v>0</v>
      </c>
      <c r="T125" s="201">
        <f>S125*H125</f>
        <v>0</v>
      </c>
      <c r="U125" s="34"/>
      <c r="V125" s="34"/>
      <c r="W125" s="34"/>
      <c r="X125" s="34"/>
      <c r="Y125" s="34"/>
      <c r="Z125" s="34"/>
      <c r="AA125" s="34"/>
      <c r="AB125" s="34"/>
      <c r="AC125" s="34"/>
      <c r="AD125" s="34"/>
      <c r="AE125" s="34"/>
      <c r="AR125" s="202" t="s">
        <v>143</v>
      </c>
      <c r="AT125" s="202" t="s">
        <v>138</v>
      </c>
      <c r="AU125" s="202" t="s">
        <v>84</v>
      </c>
      <c r="AY125" s="17" t="s">
        <v>135</v>
      </c>
      <c r="BE125" s="203">
        <f>IF(N125="základní",J125,0)</f>
        <v>0</v>
      </c>
      <c r="BF125" s="203">
        <f>IF(N125="snížená",J125,0)</f>
        <v>0</v>
      </c>
      <c r="BG125" s="203">
        <f>IF(N125="zákl. přenesená",J125,0)</f>
        <v>0</v>
      </c>
      <c r="BH125" s="203">
        <f>IF(N125="sníž. přenesená",J125,0)</f>
        <v>0</v>
      </c>
      <c r="BI125" s="203">
        <f>IF(N125="nulová",J125,0)</f>
        <v>0</v>
      </c>
      <c r="BJ125" s="17" t="s">
        <v>82</v>
      </c>
      <c r="BK125" s="203">
        <f>ROUND(I125*H125,2)</f>
        <v>0</v>
      </c>
      <c r="BL125" s="17" t="s">
        <v>143</v>
      </c>
      <c r="BM125" s="202" t="s">
        <v>150</v>
      </c>
    </row>
    <row r="126" spans="1:65" s="13" customFormat="1" ht="22.5">
      <c r="B126" s="204"/>
      <c r="C126" s="205"/>
      <c r="D126" s="206" t="s">
        <v>145</v>
      </c>
      <c r="E126" s="207" t="s">
        <v>1</v>
      </c>
      <c r="F126" s="208" t="s">
        <v>151</v>
      </c>
      <c r="G126" s="205"/>
      <c r="H126" s="209">
        <v>14000</v>
      </c>
      <c r="I126" s="210"/>
      <c r="J126" s="205"/>
      <c r="K126" s="205"/>
      <c r="L126" s="211"/>
      <c r="M126" s="212"/>
      <c r="N126" s="213"/>
      <c r="O126" s="213"/>
      <c r="P126" s="213"/>
      <c r="Q126" s="213"/>
      <c r="R126" s="213"/>
      <c r="S126" s="213"/>
      <c r="T126" s="214"/>
      <c r="AT126" s="215" t="s">
        <v>145</v>
      </c>
      <c r="AU126" s="215" t="s">
        <v>84</v>
      </c>
      <c r="AV126" s="13" t="s">
        <v>84</v>
      </c>
      <c r="AW126" s="13" t="s">
        <v>30</v>
      </c>
      <c r="AX126" s="13" t="s">
        <v>74</v>
      </c>
      <c r="AY126" s="215" t="s">
        <v>135</v>
      </c>
    </row>
    <row r="127" spans="1:65" s="14" customFormat="1" ht="11.25">
      <c r="B127" s="216"/>
      <c r="C127" s="217"/>
      <c r="D127" s="206" t="s">
        <v>145</v>
      </c>
      <c r="E127" s="218" t="s">
        <v>1</v>
      </c>
      <c r="F127" s="219" t="s">
        <v>147</v>
      </c>
      <c r="G127" s="217"/>
      <c r="H127" s="220">
        <v>14000</v>
      </c>
      <c r="I127" s="221"/>
      <c r="J127" s="217"/>
      <c r="K127" s="217"/>
      <c r="L127" s="222"/>
      <c r="M127" s="223"/>
      <c r="N127" s="224"/>
      <c r="O127" s="224"/>
      <c r="P127" s="224"/>
      <c r="Q127" s="224"/>
      <c r="R127" s="224"/>
      <c r="S127" s="224"/>
      <c r="T127" s="225"/>
      <c r="AT127" s="226" t="s">
        <v>145</v>
      </c>
      <c r="AU127" s="226" t="s">
        <v>84</v>
      </c>
      <c r="AV127" s="14" t="s">
        <v>143</v>
      </c>
      <c r="AW127" s="14" t="s">
        <v>30</v>
      </c>
      <c r="AX127" s="14" t="s">
        <v>82</v>
      </c>
      <c r="AY127" s="226" t="s">
        <v>135</v>
      </c>
    </row>
    <row r="128" spans="1:65" s="2" customFormat="1" ht="89.25" customHeight="1">
      <c r="A128" s="34"/>
      <c r="B128" s="35"/>
      <c r="C128" s="191" t="s">
        <v>152</v>
      </c>
      <c r="D128" s="191" t="s">
        <v>138</v>
      </c>
      <c r="E128" s="192" t="s">
        <v>153</v>
      </c>
      <c r="F128" s="193" t="s">
        <v>154</v>
      </c>
      <c r="G128" s="194" t="s">
        <v>141</v>
      </c>
      <c r="H128" s="195">
        <v>13400</v>
      </c>
      <c r="I128" s="196"/>
      <c r="J128" s="197">
        <f>ROUND(I128*H128,2)</f>
        <v>0</v>
      </c>
      <c r="K128" s="193" t="s">
        <v>142</v>
      </c>
      <c r="L128" s="39"/>
      <c r="M128" s="198" t="s">
        <v>1</v>
      </c>
      <c r="N128" s="199" t="s">
        <v>39</v>
      </c>
      <c r="O128" s="71"/>
      <c r="P128" s="200">
        <f>O128*H128</f>
        <v>0</v>
      </c>
      <c r="Q128" s="200">
        <v>0</v>
      </c>
      <c r="R128" s="200">
        <f>Q128*H128</f>
        <v>0</v>
      </c>
      <c r="S128" s="200">
        <v>0</v>
      </c>
      <c r="T128" s="201">
        <f>S128*H128</f>
        <v>0</v>
      </c>
      <c r="U128" s="34"/>
      <c r="V128" s="34"/>
      <c r="W128" s="34"/>
      <c r="X128" s="34"/>
      <c r="Y128" s="34"/>
      <c r="Z128" s="34"/>
      <c r="AA128" s="34"/>
      <c r="AB128" s="34"/>
      <c r="AC128" s="34"/>
      <c r="AD128" s="34"/>
      <c r="AE128" s="34"/>
      <c r="AR128" s="202" t="s">
        <v>143</v>
      </c>
      <c r="AT128" s="202" t="s">
        <v>138</v>
      </c>
      <c r="AU128" s="202" t="s">
        <v>84</v>
      </c>
      <c r="AY128" s="17" t="s">
        <v>135</v>
      </c>
      <c r="BE128" s="203">
        <f>IF(N128="základní",J128,0)</f>
        <v>0</v>
      </c>
      <c r="BF128" s="203">
        <f>IF(N128="snížená",J128,0)</f>
        <v>0</v>
      </c>
      <c r="BG128" s="203">
        <f>IF(N128="zákl. přenesená",J128,0)</f>
        <v>0</v>
      </c>
      <c r="BH128" s="203">
        <f>IF(N128="sníž. přenesená",J128,0)</f>
        <v>0</v>
      </c>
      <c r="BI128" s="203">
        <f>IF(N128="nulová",J128,0)</f>
        <v>0</v>
      </c>
      <c r="BJ128" s="17" t="s">
        <v>82</v>
      </c>
      <c r="BK128" s="203">
        <f>ROUND(I128*H128,2)</f>
        <v>0</v>
      </c>
      <c r="BL128" s="17" t="s">
        <v>143</v>
      </c>
      <c r="BM128" s="202" t="s">
        <v>155</v>
      </c>
    </row>
    <row r="129" spans="1:65" s="13" customFormat="1" ht="22.5">
      <c r="B129" s="204"/>
      <c r="C129" s="205"/>
      <c r="D129" s="206" t="s">
        <v>145</v>
      </c>
      <c r="E129" s="207" t="s">
        <v>1</v>
      </c>
      <c r="F129" s="208" t="s">
        <v>156</v>
      </c>
      <c r="G129" s="205"/>
      <c r="H129" s="209">
        <v>13400</v>
      </c>
      <c r="I129" s="210"/>
      <c r="J129" s="205"/>
      <c r="K129" s="205"/>
      <c r="L129" s="211"/>
      <c r="M129" s="212"/>
      <c r="N129" s="213"/>
      <c r="O129" s="213"/>
      <c r="P129" s="213"/>
      <c r="Q129" s="213"/>
      <c r="R129" s="213"/>
      <c r="S129" s="213"/>
      <c r="T129" s="214"/>
      <c r="AT129" s="215" t="s">
        <v>145</v>
      </c>
      <c r="AU129" s="215" t="s">
        <v>84</v>
      </c>
      <c r="AV129" s="13" t="s">
        <v>84</v>
      </c>
      <c r="AW129" s="13" t="s">
        <v>30</v>
      </c>
      <c r="AX129" s="13" t="s">
        <v>74</v>
      </c>
      <c r="AY129" s="215" t="s">
        <v>135</v>
      </c>
    </row>
    <row r="130" spans="1:65" s="14" customFormat="1" ht="11.25">
      <c r="B130" s="216"/>
      <c r="C130" s="217"/>
      <c r="D130" s="206" t="s">
        <v>145</v>
      </c>
      <c r="E130" s="218" t="s">
        <v>1</v>
      </c>
      <c r="F130" s="219" t="s">
        <v>147</v>
      </c>
      <c r="G130" s="217"/>
      <c r="H130" s="220">
        <v>13400</v>
      </c>
      <c r="I130" s="221"/>
      <c r="J130" s="217"/>
      <c r="K130" s="217"/>
      <c r="L130" s="222"/>
      <c r="M130" s="223"/>
      <c r="N130" s="224"/>
      <c r="O130" s="224"/>
      <c r="P130" s="224"/>
      <c r="Q130" s="224"/>
      <c r="R130" s="224"/>
      <c r="S130" s="224"/>
      <c r="T130" s="225"/>
      <c r="AT130" s="226" t="s">
        <v>145</v>
      </c>
      <c r="AU130" s="226" t="s">
        <v>84</v>
      </c>
      <c r="AV130" s="14" t="s">
        <v>143</v>
      </c>
      <c r="AW130" s="14" t="s">
        <v>30</v>
      </c>
      <c r="AX130" s="14" t="s">
        <v>82</v>
      </c>
      <c r="AY130" s="226" t="s">
        <v>135</v>
      </c>
    </row>
    <row r="131" spans="1:65" s="2" customFormat="1" ht="101.25" customHeight="1">
      <c r="A131" s="34"/>
      <c r="B131" s="35"/>
      <c r="C131" s="191" t="s">
        <v>143</v>
      </c>
      <c r="D131" s="191" t="s">
        <v>138</v>
      </c>
      <c r="E131" s="192" t="s">
        <v>157</v>
      </c>
      <c r="F131" s="193" t="s">
        <v>158</v>
      </c>
      <c r="G131" s="194" t="s">
        <v>159</v>
      </c>
      <c r="H131" s="195">
        <v>10</v>
      </c>
      <c r="I131" s="196"/>
      <c r="J131" s="197">
        <f>ROUND(I131*H131,2)</f>
        <v>0</v>
      </c>
      <c r="K131" s="193" t="s">
        <v>142</v>
      </c>
      <c r="L131" s="39"/>
      <c r="M131" s="198" t="s">
        <v>1</v>
      </c>
      <c r="N131" s="199" t="s">
        <v>39</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143</v>
      </c>
      <c r="AT131" s="202" t="s">
        <v>138</v>
      </c>
      <c r="AU131" s="202" t="s">
        <v>84</v>
      </c>
      <c r="AY131" s="17" t="s">
        <v>135</v>
      </c>
      <c r="BE131" s="203">
        <f>IF(N131="základní",J131,0)</f>
        <v>0</v>
      </c>
      <c r="BF131" s="203">
        <f>IF(N131="snížená",J131,0)</f>
        <v>0</v>
      </c>
      <c r="BG131" s="203">
        <f>IF(N131="zákl. přenesená",J131,0)</f>
        <v>0</v>
      </c>
      <c r="BH131" s="203">
        <f>IF(N131="sníž. přenesená",J131,0)</f>
        <v>0</v>
      </c>
      <c r="BI131" s="203">
        <f>IF(N131="nulová",J131,0)</f>
        <v>0</v>
      </c>
      <c r="BJ131" s="17" t="s">
        <v>82</v>
      </c>
      <c r="BK131" s="203">
        <f>ROUND(I131*H131,2)</f>
        <v>0</v>
      </c>
      <c r="BL131" s="17" t="s">
        <v>143</v>
      </c>
      <c r="BM131" s="202" t="s">
        <v>160</v>
      </c>
    </row>
    <row r="132" spans="1:65" s="13" customFormat="1" ht="22.5">
      <c r="B132" s="204"/>
      <c r="C132" s="205"/>
      <c r="D132" s="206" t="s">
        <v>145</v>
      </c>
      <c r="E132" s="207" t="s">
        <v>1</v>
      </c>
      <c r="F132" s="208" t="s">
        <v>161</v>
      </c>
      <c r="G132" s="205"/>
      <c r="H132" s="209">
        <v>10</v>
      </c>
      <c r="I132" s="210"/>
      <c r="J132" s="205"/>
      <c r="K132" s="205"/>
      <c r="L132" s="211"/>
      <c r="M132" s="212"/>
      <c r="N132" s="213"/>
      <c r="O132" s="213"/>
      <c r="P132" s="213"/>
      <c r="Q132" s="213"/>
      <c r="R132" s="213"/>
      <c r="S132" s="213"/>
      <c r="T132" s="214"/>
      <c r="AT132" s="215" t="s">
        <v>145</v>
      </c>
      <c r="AU132" s="215" t="s">
        <v>84</v>
      </c>
      <c r="AV132" s="13" t="s">
        <v>84</v>
      </c>
      <c r="AW132" s="13" t="s">
        <v>30</v>
      </c>
      <c r="AX132" s="13" t="s">
        <v>74</v>
      </c>
      <c r="AY132" s="215" t="s">
        <v>135</v>
      </c>
    </row>
    <row r="133" spans="1:65" s="14" customFormat="1" ht="11.25">
      <c r="B133" s="216"/>
      <c r="C133" s="217"/>
      <c r="D133" s="206" t="s">
        <v>145</v>
      </c>
      <c r="E133" s="218" t="s">
        <v>1</v>
      </c>
      <c r="F133" s="219" t="s">
        <v>147</v>
      </c>
      <c r="G133" s="217"/>
      <c r="H133" s="220">
        <v>10</v>
      </c>
      <c r="I133" s="221"/>
      <c r="J133" s="217"/>
      <c r="K133" s="217"/>
      <c r="L133" s="222"/>
      <c r="M133" s="223"/>
      <c r="N133" s="224"/>
      <c r="O133" s="224"/>
      <c r="P133" s="224"/>
      <c r="Q133" s="224"/>
      <c r="R133" s="224"/>
      <c r="S133" s="224"/>
      <c r="T133" s="225"/>
      <c r="AT133" s="226" t="s">
        <v>145</v>
      </c>
      <c r="AU133" s="226" t="s">
        <v>84</v>
      </c>
      <c r="AV133" s="14" t="s">
        <v>143</v>
      </c>
      <c r="AW133" s="14" t="s">
        <v>30</v>
      </c>
      <c r="AX133" s="14" t="s">
        <v>82</v>
      </c>
      <c r="AY133" s="226" t="s">
        <v>135</v>
      </c>
    </row>
    <row r="134" spans="1:65" s="2" customFormat="1" ht="111.75" customHeight="1">
      <c r="A134" s="34"/>
      <c r="B134" s="35"/>
      <c r="C134" s="191" t="s">
        <v>136</v>
      </c>
      <c r="D134" s="191" t="s">
        <v>138</v>
      </c>
      <c r="E134" s="192" t="s">
        <v>162</v>
      </c>
      <c r="F134" s="193" t="s">
        <v>163</v>
      </c>
      <c r="G134" s="194" t="s">
        <v>159</v>
      </c>
      <c r="H134" s="195">
        <v>10</v>
      </c>
      <c r="I134" s="196"/>
      <c r="J134" s="197">
        <f>ROUND(I134*H134,2)</f>
        <v>0</v>
      </c>
      <c r="K134" s="193" t="s">
        <v>142</v>
      </c>
      <c r="L134" s="39"/>
      <c r="M134" s="198" t="s">
        <v>1</v>
      </c>
      <c r="N134" s="199" t="s">
        <v>39</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143</v>
      </c>
      <c r="AT134" s="202" t="s">
        <v>138</v>
      </c>
      <c r="AU134" s="202" t="s">
        <v>84</v>
      </c>
      <c r="AY134" s="17" t="s">
        <v>135</v>
      </c>
      <c r="BE134" s="203">
        <f>IF(N134="základní",J134,0)</f>
        <v>0</v>
      </c>
      <c r="BF134" s="203">
        <f>IF(N134="snížená",J134,0)</f>
        <v>0</v>
      </c>
      <c r="BG134" s="203">
        <f>IF(N134="zákl. přenesená",J134,0)</f>
        <v>0</v>
      </c>
      <c r="BH134" s="203">
        <f>IF(N134="sníž. přenesená",J134,0)</f>
        <v>0</v>
      </c>
      <c r="BI134" s="203">
        <f>IF(N134="nulová",J134,0)</f>
        <v>0</v>
      </c>
      <c r="BJ134" s="17" t="s">
        <v>82</v>
      </c>
      <c r="BK134" s="203">
        <f>ROUND(I134*H134,2)</f>
        <v>0</v>
      </c>
      <c r="BL134" s="17" t="s">
        <v>143</v>
      </c>
      <c r="BM134" s="202" t="s">
        <v>164</v>
      </c>
    </row>
    <row r="135" spans="1:65" s="13" customFormat="1" ht="22.5">
      <c r="B135" s="204"/>
      <c r="C135" s="205"/>
      <c r="D135" s="206" t="s">
        <v>145</v>
      </c>
      <c r="E135" s="207" t="s">
        <v>1</v>
      </c>
      <c r="F135" s="208" t="s">
        <v>161</v>
      </c>
      <c r="G135" s="205"/>
      <c r="H135" s="209">
        <v>10</v>
      </c>
      <c r="I135" s="210"/>
      <c r="J135" s="205"/>
      <c r="K135" s="205"/>
      <c r="L135" s="211"/>
      <c r="M135" s="212"/>
      <c r="N135" s="213"/>
      <c r="O135" s="213"/>
      <c r="P135" s="213"/>
      <c r="Q135" s="213"/>
      <c r="R135" s="213"/>
      <c r="S135" s="213"/>
      <c r="T135" s="214"/>
      <c r="AT135" s="215" t="s">
        <v>145</v>
      </c>
      <c r="AU135" s="215" t="s">
        <v>84</v>
      </c>
      <c r="AV135" s="13" t="s">
        <v>84</v>
      </c>
      <c r="AW135" s="13" t="s">
        <v>30</v>
      </c>
      <c r="AX135" s="13" t="s">
        <v>74</v>
      </c>
      <c r="AY135" s="215" t="s">
        <v>135</v>
      </c>
    </row>
    <row r="136" spans="1:65" s="14" customFormat="1" ht="11.25">
      <c r="B136" s="216"/>
      <c r="C136" s="217"/>
      <c r="D136" s="206" t="s">
        <v>145</v>
      </c>
      <c r="E136" s="218" t="s">
        <v>1</v>
      </c>
      <c r="F136" s="219" t="s">
        <v>147</v>
      </c>
      <c r="G136" s="217"/>
      <c r="H136" s="220">
        <v>10</v>
      </c>
      <c r="I136" s="221"/>
      <c r="J136" s="217"/>
      <c r="K136" s="217"/>
      <c r="L136" s="222"/>
      <c r="M136" s="223"/>
      <c r="N136" s="224"/>
      <c r="O136" s="224"/>
      <c r="P136" s="224"/>
      <c r="Q136" s="224"/>
      <c r="R136" s="224"/>
      <c r="S136" s="224"/>
      <c r="T136" s="225"/>
      <c r="AT136" s="226" t="s">
        <v>145</v>
      </c>
      <c r="AU136" s="226" t="s">
        <v>84</v>
      </c>
      <c r="AV136" s="14" t="s">
        <v>143</v>
      </c>
      <c r="AW136" s="14" t="s">
        <v>30</v>
      </c>
      <c r="AX136" s="14" t="s">
        <v>82</v>
      </c>
      <c r="AY136" s="226" t="s">
        <v>135</v>
      </c>
    </row>
    <row r="137" spans="1:65" s="2" customFormat="1" ht="114.95" customHeight="1">
      <c r="A137" s="34"/>
      <c r="B137" s="35"/>
      <c r="C137" s="191" t="s">
        <v>165</v>
      </c>
      <c r="D137" s="191" t="s">
        <v>138</v>
      </c>
      <c r="E137" s="192" t="s">
        <v>166</v>
      </c>
      <c r="F137" s="193" t="s">
        <v>167</v>
      </c>
      <c r="G137" s="194" t="s">
        <v>159</v>
      </c>
      <c r="H137" s="195">
        <v>20</v>
      </c>
      <c r="I137" s="196"/>
      <c r="J137" s="197">
        <f>ROUND(I137*H137,2)</f>
        <v>0</v>
      </c>
      <c r="K137" s="193" t="s">
        <v>142</v>
      </c>
      <c r="L137" s="39"/>
      <c r="M137" s="198" t="s">
        <v>1</v>
      </c>
      <c r="N137" s="199" t="s">
        <v>39</v>
      </c>
      <c r="O137" s="71"/>
      <c r="P137" s="200">
        <f>O137*H137</f>
        <v>0</v>
      </c>
      <c r="Q137" s="200">
        <v>0</v>
      </c>
      <c r="R137" s="200">
        <f>Q137*H137</f>
        <v>0</v>
      </c>
      <c r="S137" s="200">
        <v>0</v>
      </c>
      <c r="T137" s="201">
        <f>S137*H137</f>
        <v>0</v>
      </c>
      <c r="U137" s="34"/>
      <c r="V137" s="34"/>
      <c r="W137" s="34"/>
      <c r="X137" s="34"/>
      <c r="Y137" s="34"/>
      <c r="Z137" s="34"/>
      <c r="AA137" s="34"/>
      <c r="AB137" s="34"/>
      <c r="AC137" s="34"/>
      <c r="AD137" s="34"/>
      <c r="AE137" s="34"/>
      <c r="AR137" s="202" t="s">
        <v>143</v>
      </c>
      <c r="AT137" s="202" t="s">
        <v>138</v>
      </c>
      <c r="AU137" s="202" t="s">
        <v>84</v>
      </c>
      <c r="AY137" s="17" t="s">
        <v>135</v>
      </c>
      <c r="BE137" s="203">
        <f>IF(N137="základní",J137,0)</f>
        <v>0</v>
      </c>
      <c r="BF137" s="203">
        <f>IF(N137="snížená",J137,0)</f>
        <v>0</v>
      </c>
      <c r="BG137" s="203">
        <f>IF(N137="zákl. přenesená",J137,0)</f>
        <v>0</v>
      </c>
      <c r="BH137" s="203">
        <f>IF(N137="sníž. přenesená",J137,0)</f>
        <v>0</v>
      </c>
      <c r="BI137" s="203">
        <f>IF(N137="nulová",J137,0)</f>
        <v>0</v>
      </c>
      <c r="BJ137" s="17" t="s">
        <v>82</v>
      </c>
      <c r="BK137" s="203">
        <f>ROUND(I137*H137,2)</f>
        <v>0</v>
      </c>
      <c r="BL137" s="17" t="s">
        <v>143</v>
      </c>
      <c r="BM137" s="202" t="s">
        <v>168</v>
      </c>
    </row>
    <row r="138" spans="1:65" s="13" customFormat="1" ht="22.5">
      <c r="B138" s="204"/>
      <c r="C138" s="205"/>
      <c r="D138" s="206" t="s">
        <v>145</v>
      </c>
      <c r="E138" s="207" t="s">
        <v>1</v>
      </c>
      <c r="F138" s="208" t="s">
        <v>169</v>
      </c>
      <c r="G138" s="205"/>
      <c r="H138" s="209">
        <v>20</v>
      </c>
      <c r="I138" s="210"/>
      <c r="J138" s="205"/>
      <c r="K138" s="205"/>
      <c r="L138" s="211"/>
      <c r="M138" s="212"/>
      <c r="N138" s="213"/>
      <c r="O138" s="213"/>
      <c r="P138" s="213"/>
      <c r="Q138" s="213"/>
      <c r="R138" s="213"/>
      <c r="S138" s="213"/>
      <c r="T138" s="214"/>
      <c r="AT138" s="215" t="s">
        <v>145</v>
      </c>
      <c r="AU138" s="215" t="s">
        <v>84</v>
      </c>
      <c r="AV138" s="13" t="s">
        <v>84</v>
      </c>
      <c r="AW138" s="13" t="s">
        <v>30</v>
      </c>
      <c r="AX138" s="13" t="s">
        <v>74</v>
      </c>
      <c r="AY138" s="215" t="s">
        <v>135</v>
      </c>
    </row>
    <row r="139" spans="1:65" s="14" customFormat="1" ht="11.25">
      <c r="B139" s="216"/>
      <c r="C139" s="217"/>
      <c r="D139" s="206" t="s">
        <v>145</v>
      </c>
      <c r="E139" s="218" t="s">
        <v>1</v>
      </c>
      <c r="F139" s="219" t="s">
        <v>147</v>
      </c>
      <c r="G139" s="217"/>
      <c r="H139" s="220">
        <v>20</v>
      </c>
      <c r="I139" s="221"/>
      <c r="J139" s="217"/>
      <c r="K139" s="217"/>
      <c r="L139" s="222"/>
      <c r="M139" s="223"/>
      <c r="N139" s="224"/>
      <c r="O139" s="224"/>
      <c r="P139" s="224"/>
      <c r="Q139" s="224"/>
      <c r="R139" s="224"/>
      <c r="S139" s="224"/>
      <c r="T139" s="225"/>
      <c r="AT139" s="226" t="s">
        <v>145</v>
      </c>
      <c r="AU139" s="226" t="s">
        <v>84</v>
      </c>
      <c r="AV139" s="14" t="s">
        <v>143</v>
      </c>
      <c r="AW139" s="14" t="s">
        <v>30</v>
      </c>
      <c r="AX139" s="14" t="s">
        <v>82</v>
      </c>
      <c r="AY139" s="226" t="s">
        <v>135</v>
      </c>
    </row>
    <row r="140" spans="1:65" s="2" customFormat="1" ht="101.25" customHeight="1">
      <c r="A140" s="34"/>
      <c r="B140" s="35"/>
      <c r="C140" s="191" t="s">
        <v>170</v>
      </c>
      <c r="D140" s="191" t="s">
        <v>138</v>
      </c>
      <c r="E140" s="192" t="s">
        <v>171</v>
      </c>
      <c r="F140" s="193" t="s">
        <v>172</v>
      </c>
      <c r="G140" s="194" t="s">
        <v>159</v>
      </c>
      <c r="H140" s="195">
        <v>90</v>
      </c>
      <c r="I140" s="196"/>
      <c r="J140" s="197">
        <f>ROUND(I140*H140,2)</f>
        <v>0</v>
      </c>
      <c r="K140" s="193" t="s">
        <v>142</v>
      </c>
      <c r="L140" s="39"/>
      <c r="M140" s="198" t="s">
        <v>1</v>
      </c>
      <c r="N140" s="199" t="s">
        <v>39</v>
      </c>
      <c r="O140" s="71"/>
      <c r="P140" s="200">
        <f>O140*H140</f>
        <v>0</v>
      </c>
      <c r="Q140" s="200">
        <v>0</v>
      </c>
      <c r="R140" s="200">
        <f>Q140*H140</f>
        <v>0</v>
      </c>
      <c r="S140" s="200">
        <v>0</v>
      </c>
      <c r="T140" s="201">
        <f>S140*H140</f>
        <v>0</v>
      </c>
      <c r="U140" s="34"/>
      <c r="V140" s="34"/>
      <c r="W140" s="34"/>
      <c r="X140" s="34"/>
      <c r="Y140" s="34"/>
      <c r="Z140" s="34"/>
      <c r="AA140" s="34"/>
      <c r="AB140" s="34"/>
      <c r="AC140" s="34"/>
      <c r="AD140" s="34"/>
      <c r="AE140" s="34"/>
      <c r="AR140" s="202" t="s">
        <v>143</v>
      </c>
      <c r="AT140" s="202" t="s">
        <v>138</v>
      </c>
      <c r="AU140" s="202" t="s">
        <v>84</v>
      </c>
      <c r="AY140" s="17" t="s">
        <v>135</v>
      </c>
      <c r="BE140" s="203">
        <f>IF(N140="základní",J140,0)</f>
        <v>0</v>
      </c>
      <c r="BF140" s="203">
        <f>IF(N140="snížená",J140,0)</f>
        <v>0</v>
      </c>
      <c r="BG140" s="203">
        <f>IF(N140="zákl. přenesená",J140,0)</f>
        <v>0</v>
      </c>
      <c r="BH140" s="203">
        <f>IF(N140="sníž. přenesená",J140,0)</f>
        <v>0</v>
      </c>
      <c r="BI140" s="203">
        <f>IF(N140="nulová",J140,0)</f>
        <v>0</v>
      </c>
      <c r="BJ140" s="17" t="s">
        <v>82</v>
      </c>
      <c r="BK140" s="203">
        <f>ROUND(I140*H140,2)</f>
        <v>0</v>
      </c>
      <c r="BL140" s="17" t="s">
        <v>143</v>
      </c>
      <c r="BM140" s="202" t="s">
        <v>173</v>
      </c>
    </row>
    <row r="141" spans="1:65" s="13" customFormat="1" ht="22.5">
      <c r="B141" s="204"/>
      <c r="C141" s="205"/>
      <c r="D141" s="206" t="s">
        <v>145</v>
      </c>
      <c r="E141" s="207" t="s">
        <v>1</v>
      </c>
      <c r="F141" s="208" t="s">
        <v>174</v>
      </c>
      <c r="G141" s="205"/>
      <c r="H141" s="209">
        <v>90</v>
      </c>
      <c r="I141" s="210"/>
      <c r="J141" s="205"/>
      <c r="K141" s="205"/>
      <c r="L141" s="211"/>
      <c r="M141" s="212"/>
      <c r="N141" s="213"/>
      <c r="O141" s="213"/>
      <c r="P141" s="213"/>
      <c r="Q141" s="213"/>
      <c r="R141" s="213"/>
      <c r="S141" s="213"/>
      <c r="T141" s="214"/>
      <c r="AT141" s="215" t="s">
        <v>145</v>
      </c>
      <c r="AU141" s="215" t="s">
        <v>84</v>
      </c>
      <c r="AV141" s="13" t="s">
        <v>84</v>
      </c>
      <c r="AW141" s="13" t="s">
        <v>30</v>
      </c>
      <c r="AX141" s="13" t="s">
        <v>74</v>
      </c>
      <c r="AY141" s="215" t="s">
        <v>135</v>
      </c>
    </row>
    <row r="142" spans="1:65" s="14" customFormat="1" ht="11.25">
      <c r="B142" s="216"/>
      <c r="C142" s="217"/>
      <c r="D142" s="206" t="s">
        <v>145</v>
      </c>
      <c r="E142" s="218" t="s">
        <v>1</v>
      </c>
      <c r="F142" s="219" t="s">
        <v>147</v>
      </c>
      <c r="G142" s="217"/>
      <c r="H142" s="220">
        <v>90</v>
      </c>
      <c r="I142" s="221"/>
      <c r="J142" s="217"/>
      <c r="K142" s="217"/>
      <c r="L142" s="222"/>
      <c r="M142" s="223"/>
      <c r="N142" s="224"/>
      <c r="O142" s="224"/>
      <c r="P142" s="224"/>
      <c r="Q142" s="224"/>
      <c r="R142" s="224"/>
      <c r="S142" s="224"/>
      <c r="T142" s="225"/>
      <c r="AT142" s="226" t="s">
        <v>145</v>
      </c>
      <c r="AU142" s="226" t="s">
        <v>84</v>
      </c>
      <c r="AV142" s="14" t="s">
        <v>143</v>
      </c>
      <c r="AW142" s="14" t="s">
        <v>30</v>
      </c>
      <c r="AX142" s="14" t="s">
        <v>82</v>
      </c>
      <c r="AY142" s="226" t="s">
        <v>135</v>
      </c>
    </row>
    <row r="143" spans="1:65" s="2" customFormat="1" ht="111.75" customHeight="1">
      <c r="A143" s="34"/>
      <c r="B143" s="35"/>
      <c r="C143" s="191" t="s">
        <v>175</v>
      </c>
      <c r="D143" s="191" t="s">
        <v>138</v>
      </c>
      <c r="E143" s="192" t="s">
        <v>176</v>
      </c>
      <c r="F143" s="193" t="s">
        <v>177</v>
      </c>
      <c r="G143" s="194" t="s">
        <v>159</v>
      </c>
      <c r="H143" s="195">
        <v>25</v>
      </c>
      <c r="I143" s="196"/>
      <c r="J143" s="197">
        <f>ROUND(I143*H143,2)</f>
        <v>0</v>
      </c>
      <c r="K143" s="193" t="s">
        <v>142</v>
      </c>
      <c r="L143" s="39"/>
      <c r="M143" s="198" t="s">
        <v>1</v>
      </c>
      <c r="N143" s="199" t="s">
        <v>39</v>
      </c>
      <c r="O143" s="71"/>
      <c r="P143" s="200">
        <f>O143*H143</f>
        <v>0</v>
      </c>
      <c r="Q143" s="200">
        <v>0</v>
      </c>
      <c r="R143" s="200">
        <f>Q143*H143</f>
        <v>0</v>
      </c>
      <c r="S143" s="200">
        <v>0</v>
      </c>
      <c r="T143" s="201">
        <f>S143*H143</f>
        <v>0</v>
      </c>
      <c r="U143" s="34"/>
      <c r="V143" s="34"/>
      <c r="W143" s="34"/>
      <c r="X143" s="34"/>
      <c r="Y143" s="34"/>
      <c r="Z143" s="34"/>
      <c r="AA143" s="34"/>
      <c r="AB143" s="34"/>
      <c r="AC143" s="34"/>
      <c r="AD143" s="34"/>
      <c r="AE143" s="34"/>
      <c r="AR143" s="202" t="s">
        <v>143</v>
      </c>
      <c r="AT143" s="202" t="s">
        <v>138</v>
      </c>
      <c r="AU143" s="202" t="s">
        <v>84</v>
      </c>
      <c r="AY143" s="17" t="s">
        <v>135</v>
      </c>
      <c r="BE143" s="203">
        <f>IF(N143="základní",J143,0)</f>
        <v>0</v>
      </c>
      <c r="BF143" s="203">
        <f>IF(N143="snížená",J143,0)</f>
        <v>0</v>
      </c>
      <c r="BG143" s="203">
        <f>IF(N143="zákl. přenesená",J143,0)</f>
        <v>0</v>
      </c>
      <c r="BH143" s="203">
        <f>IF(N143="sníž. přenesená",J143,0)</f>
        <v>0</v>
      </c>
      <c r="BI143" s="203">
        <f>IF(N143="nulová",J143,0)</f>
        <v>0</v>
      </c>
      <c r="BJ143" s="17" t="s">
        <v>82</v>
      </c>
      <c r="BK143" s="203">
        <f>ROUND(I143*H143,2)</f>
        <v>0</v>
      </c>
      <c r="BL143" s="17" t="s">
        <v>143</v>
      </c>
      <c r="BM143" s="202" t="s">
        <v>178</v>
      </c>
    </row>
    <row r="144" spans="1:65" s="13" customFormat="1" ht="22.5">
      <c r="B144" s="204"/>
      <c r="C144" s="205"/>
      <c r="D144" s="206" t="s">
        <v>145</v>
      </c>
      <c r="E144" s="207" t="s">
        <v>1</v>
      </c>
      <c r="F144" s="208" t="s">
        <v>179</v>
      </c>
      <c r="G144" s="205"/>
      <c r="H144" s="209">
        <v>25</v>
      </c>
      <c r="I144" s="210"/>
      <c r="J144" s="205"/>
      <c r="K144" s="205"/>
      <c r="L144" s="211"/>
      <c r="M144" s="212"/>
      <c r="N144" s="213"/>
      <c r="O144" s="213"/>
      <c r="P144" s="213"/>
      <c r="Q144" s="213"/>
      <c r="R144" s="213"/>
      <c r="S144" s="213"/>
      <c r="T144" s="214"/>
      <c r="AT144" s="215" t="s">
        <v>145</v>
      </c>
      <c r="AU144" s="215" t="s">
        <v>84</v>
      </c>
      <c r="AV144" s="13" t="s">
        <v>84</v>
      </c>
      <c r="AW144" s="13" t="s">
        <v>30</v>
      </c>
      <c r="AX144" s="13" t="s">
        <v>74</v>
      </c>
      <c r="AY144" s="215" t="s">
        <v>135</v>
      </c>
    </row>
    <row r="145" spans="1:65" s="14" customFormat="1" ht="11.25">
      <c r="B145" s="216"/>
      <c r="C145" s="217"/>
      <c r="D145" s="206" t="s">
        <v>145</v>
      </c>
      <c r="E145" s="218" t="s">
        <v>1</v>
      </c>
      <c r="F145" s="219" t="s">
        <v>147</v>
      </c>
      <c r="G145" s="217"/>
      <c r="H145" s="220">
        <v>25</v>
      </c>
      <c r="I145" s="221"/>
      <c r="J145" s="217"/>
      <c r="K145" s="217"/>
      <c r="L145" s="222"/>
      <c r="M145" s="223"/>
      <c r="N145" s="224"/>
      <c r="O145" s="224"/>
      <c r="P145" s="224"/>
      <c r="Q145" s="224"/>
      <c r="R145" s="224"/>
      <c r="S145" s="224"/>
      <c r="T145" s="225"/>
      <c r="AT145" s="226" t="s">
        <v>145</v>
      </c>
      <c r="AU145" s="226" t="s">
        <v>84</v>
      </c>
      <c r="AV145" s="14" t="s">
        <v>143</v>
      </c>
      <c r="AW145" s="14" t="s">
        <v>30</v>
      </c>
      <c r="AX145" s="14" t="s">
        <v>82</v>
      </c>
      <c r="AY145" s="226" t="s">
        <v>135</v>
      </c>
    </row>
    <row r="146" spans="1:65" s="2" customFormat="1" ht="114.95" customHeight="1">
      <c r="A146" s="34"/>
      <c r="B146" s="35"/>
      <c r="C146" s="191" t="s">
        <v>180</v>
      </c>
      <c r="D146" s="191" t="s">
        <v>138</v>
      </c>
      <c r="E146" s="192" t="s">
        <v>181</v>
      </c>
      <c r="F146" s="193" t="s">
        <v>182</v>
      </c>
      <c r="G146" s="194" t="s">
        <v>159</v>
      </c>
      <c r="H146" s="195">
        <v>20</v>
      </c>
      <c r="I146" s="196"/>
      <c r="J146" s="197">
        <f>ROUND(I146*H146,2)</f>
        <v>0</v>
      </c>
      <c r="K146" s="193" t="s">
        <v>142</v>
      </c>
      <c r="L146" s="39"/>
      <c r="M146" s="198" t="s">
        <v>1</v>
      </c>
      <c r="N146" s="199" t="s">
        <v>39</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143</v>
      </c>
      <c r="AT146" s="202" t="s">
        <v>138</v>
      </c>
      <c r="AU146" s="202" t="s">
        <v>84</v>
      </c>
      <c r="AY146" s="17" t="s">
        <v>135</v>
      </c>
      <c r="BE146" s="203">
        <f>IF(N146="základní",J146,0)</f>
        <v>0</v>
      </c>
      <c r="BF146" s="203">
        <f>IF(N146="snížená",J146,0)</f>
        <v>0</v>
      </c>
      <c r="BG146" s="203">
        <f>IF(N146="zákl. přenesená",J146,0)</f>
        <v>0</v>
      </c>
      <c r="BH146" s="203">
        <f>IF(N146="sníž. přenesená",J146,0)</f>
        <v>0</v>
      </c>
      <c r="BI146" s="203">
        <f>IF(N146="nulová",J146,0)</f>
        <v>0</v>
      </c>
      <c r="BJ146" s="17" t="s">
        <v>82</v>
      </c>
      <c r="BK146" s="203">
        <f>ROUND(I146*H146,2)</f>
        <v>0</v>
      </c>
      <c r="BL146" s="17" t="s">
        <v>143</v>
      </c>
      <c r="BM146" s="202" t="s">
        <v>183</v>
      </c>
    </row>
    <row r="147" spans="1:65" s="13" customFormat="1" ht="22.5">
      <c r="B147" s="204"/>
      <c r="C147" s="205"/>
      <c r="D147" s="206" t="s">
        <v>145</v>
      </c>
      <c r="E147" s="207" t="s">
        <v>1</v>
      </c>
      <c r="F147" s="208" t="s">
        <v>169</v>
      </c>
      <c r="G147" s="205"/>
      <c r="H147" s="209">
        <v>20</v>
      </c>
      <c r="I147" s="210"/>
      <c r="J147" s="205"/>
      <c r="K147" s="205"/>
      <c r="L147" s="211"/>
      <c r="M147" s="212"/>
      <c r="N147" s="213"/>
      <c r="O147" s="213"/>
      <c r="P147" s="213"/>
      <c r="Q147" s="213"/>
      <c r="R147" s="213"/>
      <c r="S147" s="213"/>
      <c r="T147" s="214"/>
      <c r="AT147" s="215" t="s">
        <v>145</v>
      </c>
      <c r="AU147" s="215" t="s">
        <v>84</v>
      </c>
      <c r="AV147" s="13" t="s">
        <v>84</v>
      </c>
      <c r="AW147" s="13" t="s">
        <v>30</v>
      </c>
      <c r="AX147" s="13" t="s">
        <v>74</v>
      </c>
      <c r="AY147" s="215" t="s">
        <v>135</v>
      </c>
    </row>
    <row r="148" spans="1:65" s="14" customFormat="1" ht="11.25">
      <c r="B148" s="216"/>
      <c r="C148" s="217"/>
      <c r="D148" s="206" t="s">
        <v>145</v>
      </c>
      <c r="E148" s="218" t="s">
        <v>1</v>
      </c>
      <c r="F148" s="219" t="s">
        <v>147</v>
      </c>
      <c r="G148" s="217"/>
      <c r="H148" s="220">
        <v>20</v>
      </c>
      <c r="I148" s="221"/>
      <c r="J148" s="217"/>
      <c r="K148" s="217"/>
      <c r="L148" s="222"/>
      <c r="M148" s="223"/>
      <c r="N148" s="224"/>
      <c r="O148" s="224"/>
      <c r="P148" s="224"/>
      <c r="Q148" s="224"/>
      <c r="R148" s="224"/>
      <c r="S148" s="224"/>
      <c r="T148" s="225"/>
      <c r="AT148" s="226" t="s">
        <v>145</v>
      </c>
      <c r="AU148" s="226" t="s">
        <v>84</v>
      </c>
      <c r="AV148" s="14" t="s">
        <v>143</v>
      </c>
      <c r="AW148" s="14" t="s">
        <v>30</v>
      </c>
      <c r="AX148" s="14" t="s">
        <v>82</v>
      </c>
      <c r="AY148" s="226" t="s">
        <v>135</v>
      </c>
    </row>
    <row r="149" spans="1:65" s="2" customFormat="1" ht="66.75" customHeight="1">
      <c r="A149" s="34"/>
      <c r="B149" s="35"/>
      <c r="C149" s="191" t="s">
        <v>184</v>
      </c>
      <c r="D149" s="191" t="s">
        <v>138</v>
      </c>
      <c r="E149" s="192" t="s">
        <v>185</v>
      </c>
      <c r="F149" s="193" t="s">
        <v>186</v>
      </c>
      <c r="G149" s="194" t="s">
        <v>141</v>
      </c>
      <c r="H149" s="195">
        <v>3600</v>
      </c>
      <c r="I149" s="196"/>
      <c r="J149" s="197">
        <f>ROUND(I149*H149,2)</f>
        <v>0</v>
      </c>
      <c r="K149" s="193" t="s">
        <v>142</v>
      </c>
      <c r="L149" s="39"/>
      <c r="M149" s="198" t="s">
        <v>1</v>
      </c>
      <c r="N149" s="199" t="s">
        <v>39</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143</v>
      </c>
      <c r="AT149" s="202" t="s">
        <v>138</v>
      </c>
      <c r="AU149" s="202" t="s">
        <v>84</v>
      </c>
      <c r="AY149" s="17" t="s">
        <v>135</v>
      </c>
      <c r="BE149" s="203">
        <f>IF(N149="základní",J149,0)</f>
        <v>0</v>
      </c>
      <c r="BF149" s="203">
        <f>IF(N149="snížená",J149,0)</f>
        <v>0</v>
      </c>
      <c r="BG149" s="203">
        <f>IF(N149="zákl. přenesená",J149,0)</f>
        <v>0</v>
      </c>
      <c r="BH149" s="203">
        <f>IF(N149="sníž. přenesená",J149,0)</f>
        <v>0</v>
      </c>
      <c r="BI149" s="203">
        <f>IF(N149="nulová",J149,0)</f>
        <v>0</v>
      </c>
      <c r="BJ149" s="17" t="s">
        <v>82</v>
      </c>
      <c r="BK149" s="203">
        <f>ROUND(I149*H149,2)</f>
        <v>0</v>
      </c>
      <c r="BL149" s="17" t="s">
        <v>143</v>
      </c>
      <c r="BM149" s="202" t="s">
        <v>187</v>
      </c>
    </row>
    <row r="150" spans="1:65" s="13" customFormat="1" ht="11.25">
      <c r="B150" s="204"/>
      <c r="C150" s="205"/>
      <c r="D150" s="206" t="s">
        <v>145</v>
      </c>
      <c r="E150" s="207" t="s">
        <v>1</v>
      </c>
      <c r="F150" s="208" t="s">
        <v>188</v>
      </c>
      <c r="G150" s="205"/>
      <c r="H150" s="209">
        <v>3600</v>
      </c>
      <c r="I150" s="210"/>
      <c r="J150" s="205"/>
      <c r="K150" s="205"/>
      <c r="L150" s="211"/>
      <c r="M150" s="212"/>
      <c r="N150" s="213"/>
      <c r="O150" s="213"/>
      <c r="P150" s="213"/>
      <c r="Q150" s="213"/>
      <c r="R150" s="213"/>
      <c r="S150" s="213"/>
      <c r="T150" s="214"/>
      <c r="AT150" s="215" t="s">
        <v>145</v>
      </c>
      <c r="AU150" s="215" t="s">
        <v>84</v>
      </c>
      <c r="AV150" s="13" t="s">
        <v>84</v>
      </c>
      <c r="AW150" s="13" t="s">
        <v>30</v>
      </c>
      <c r="AX150" s="13" t="s">
        <v>74</v>
      </c>
      <c r="AY150" s="215" t="s">
        <v>135</v>
      </c>
    </row>
    <row r="151" spans="1:65" s="14" customFormat="1" ht="11.25">
      <c r="B151" s="216"/>
      <c r="C151" s="217"/>
      <c r="D151" s="206" t="s">
        <v>145</v>
      </c>
      <c r="E151" s="218" t="s">
        <v>1</v>
      </c>
      <c r="F151" s="219" t="s">
        <v>147</v>
      </c>
      <c r="G151" s="217"/>
      <c r="H151" s="220">
        <v>3600</v>
      </c>
      <c r="I151" s="221"/>
      <c r="J151" s="217"/>
      <c r="K151" s="217"/>
      <c r="L151" s="222"/>
      <c r="M151" s="223"/>
      <c r="N151" s="224"/>
      <c r="O151" s="224"/>
      <c r="P151" s="224"/>
      <c r="Q151" s="224"/>
      <c r="R151" s="224"/>
      <c r="S151" s="224"/>
      <c r="T151" s="225"/>
      <c r="AT151" s="226" t="s">
        <v>145</v>
      </c>
      <c r="AU151" s="226" t="s">
        <v>84</v>
      </c>
      <c r="AV151" s="14" t="s">
        <v>143</v>
      </c>
      <c r="AW151" s="14" t="s">
        <v>30</v>
      </c>
      <c r="AX151" s="14" t="s">
        <v>82</v>
      </c>
      <c r="AY151" s="226" t="s">
        <v>135</v>
      </c>
    </row>
    <row r="152" spans="1:65" s="2" customFormat="1" ht="167.1" customHeight="1">
      <c r="A152" s="34"/>
      <c r="B152" s="35"/>
      <c r="C152" s="191" t="s">
        <v>189</v>
      </c>
      <c r="D152" s="191" t="s">
        <v>138</v>
      </c>
      <c r="E152" s="192" t="s">
        <v>190</v>
      </c>
      <c r="F152" s="193" t="s">
        <v>191</v>
      </c>
      <c r="G152" s="194" t="s">
        <v>192</v>
      </c>
      <c r="H152" s="195">
        <v>3.81</v>
      </c>
      <c r="I152" s="196"/>
      <c r="J152" s="197">
        <f>ROUND(I152*H152,2)</f>
        <v>0</v>
      </c>
      <c r="K152" s="193" t="s">
        <v>142</v>
      </c>
      <c r="L152" s="39"/>
      <c r="M152" s="198" t="s">
        <v>1</v>
      </c>
      <c r="N152" s="199" t="s">
        <v>39</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143</v>
      </c>
      <c r="AT152" s="202" t="s">
        <v>138</v>
      </c>
      <c r="AU152" s="202" t="s">
        <v>84</v>
      </c>
      <c r="AY152" s="17" t="s">
        <v>135</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143</v>
      </c>
      <c r="BM152" s="202" t="s">
        <v>193</v>
      </c>
    </row>
    <row r="153" spans="1:65" s="13" customFormat="1" ht="11.25">
      <c r="B153" s="204"/>
      <c r="C153" s="205"/>
      <c r="D153" s="206" t="s">
        <v>145</v>
      </c>
      <c r="E153" s="207" t="s">
        <v>1</v>
      </c>
      <c r="F153" s="208" t="s">
        <v>194</v>
      </c>
      <c r="G153" s="205"/>
      <c r="H153" s="209">
        <v>3.81</v>
      </c>
      <c r="I153" s="210"/>
      <c r="J153" s="205"/>
      <c r="K153" s="205"/>
      <c r="L153" s="211"/>
      <c r="M153" s="212"/>
      <c r="N153" s="213"/>
      <c r="O153" s="213"/>
      <c r="P153" s="213"/>
      <c r="Q153" s="213"/>
      <c r="R153" s="213"/>
      <c r="S153" s="213"/>
      <c r="T153" s="214"/>
      <c r="AT153" s="215" t="s">
        <v>145</v>
      </c>
      <c r="AU153" s="215" t="s">
        <v>84</v>
      </c>
      <c r="AV153" s="13" t="s">
        <v>84</v>
      </c>
      <c r="AW153" s="13" t="s">
        <v>30</v>
      </c>
      <c r="AX153" s="13" t="s">
        <v>82</v>
      </c>
      <c r="AY153" s="215" t="s">
        <v>135</v>
      </c>
    </row>
    <row r="154" spans="1:65" s="2" customFormat="1" ht="76.349999999999994" customHeight="1">
      <c r="A154" s="34"/>
      <c r="B154" s="35"/>
      <c r="C154" s="191" t="s">
        <v>195</v>
      </c>
      <c r="D154" s="191" t="s">
        <v>138</v>
      </c>
      <c r="E154" s="192" t="s">
        <v>196</v>
      </c>
      <c r="F154" s="193" t="s">
        <v>197</v>
      </c>
      <c r="G154" s="194" t="s">
        <v>198</v>
      </c>
      <c r="H154" s="195">
        <v>2667</v>
      </c>
      <c r="I154" s="196"/>
      <c r="J154" s="197">
        <f>ROUND(I154*H154,2)</f>
        <v>0</v>
      </c>
      <c r="K154" s="193" t="s">
        <v>142</v>
      </c>
      <c r="L154" s="39"/>
      <c r="M154" s="198" t="s">
        <v>1</v>
      </c>
      <c r="N154" s="199" t="s">
        <v>39</v>
      </c>
      <c r="O154" s="71"/>
      <c r="P154" s="200">
        <f>O154*H154</f>
        <v>0</v>
      </c>
      <c r="Q154" s="200">
        <v>0</v>
      </c>
      <c r="R154" s="200">
        <f>Q154*H154</f>
        <v>0</v>
      </c>
      <c r="S154" s="200">
        <v>0</v>
      </c>
      <c r="T154" s="201">
        <f>S154*H154</f>
        <v>0</v>
      </c>
      <c r="U154" s="34"/>
      <c r="V154" s="34"/>
      <c r="W154" s="34"/>
      <c r="X154" s="34"/>
      <c r="Y154" s="34"/>
      <c r="Z154" s="34"/>
      <c r="AA154" s="34"/>
      <c r="AB154" s="34"/>
      <c r="AC154" s="34"/>
      <c r="AD154" s="34"/>
      <c r="AE154" s="34"/>
      <c r="AR154" s="202" t="s">
        <v>143</v>
      </c>
      <c r="AT154" s="202" t="s">
        <v>138</v>
      </c>
      <c r="AU154" s="202" t="s">
        <v>84</v>
      </c>
      <c r="AY154" s="17" t="s">
        <v>135</v>
      </c>
      <c r="BE154" s="203">
        <f>IF(N154="základní",J154,0)</f>
        <v>0</v>
      </c>
      <c r="BF154" s="203">
        <f>IF(N154="snížená",J154,0)</f>
        <v>0</v>
      </c>
      <c r="BG154" s="203">
        <f>IF(N154="zákl. přenesená",J154,0)</f>
        <v>0</v>
      </c>
      <c r="BH154" s="203">
        <f>IF(N154="sníž. přenesená",J154,0)</f>
        <v>0</v>
      </c>
      <c r="BI154" s="203">
        <f>IF(N154="nulová",J154,0)</f>
        <v>0</v>
      </c>
      <c r="BJ154" s="17" t="s">
        <v>82</v>
      </c>
      <c r="BK154" s="203">
        <f>ROUND(I154*H154,2)</f>
        <v>0</v>
      </c>
      <c r="BL154" s="17" t="s">
        <v>143</v>
      </c>
      <c r="BM154" s="202" t="s">
        <v>199</v>
      </c>
    </row>
    <row r="155" spans="1:65" s="13" customFormat="1" ht="11.25">
      <c r="B155" s="204"/>
      <c r="C155" s="205"/>
      <c r="D155" s="206" t="s">
        <v>145</v>
      </c>
      <c r="E155" s="207" t="s">
        <v>1</v>
      </c>
      <c r="F155" s="208" t="s">
        <v>200</v>
      </c>
      <c r="G155" s="205"/>
      <c r="H155" s="209">
        <v>2667</v>
      </c>
      <c r="I155" s="210"/>
      <c r="J155" s="205"/>
      <c r="K155" s="205"/>
      <c r="L155" s="211"/>
      <c r="M155" s="212"/>
      <c r="N155" s="213"/>
      <c r="O155" s="213"/>
      <c r="P155" s="213"/>
      <c r="Q155" s="213"/>
      <c r="R155" s="213"/>
      <c r="S155" s="213"/>
      <c r="T155" s="214"/>
      <c r="AT155" s="215" t="s">
        <v>145</v>
      </c>
      <c r="AU155" s="215" t="s">
        <v>84</v>
      </c>
      <c r="AV155" s="13" t="s">
        <v>84</v>
      </c>
      <c r="AW155" s="13" t="s">
        <v>30</v>
      </c>
      <c r="AX155" s="13" t="s">
        <v>74</v>
      </c>
      <c r="AY155" s="215" t="s">
        <v>135</v>
      </c>
    </row>
    <row r="156" spans="1:65" s="14" customFormat="1" ht="11.25">
      <c r="B156" s="216"/>
      <c r="C156" s="217"/>
      <c r="D156" s="206" t="s">
        <v>145</v>
      </c>
      <c r="E156" s="218" t="s">
        <v>1</v>
      </c>
      <c r="F156" s="219" t="s">
        <v>147</v>
      </c>
      <c r="G156" s="217"/>
      <c r="H156" s="220">
        <v>2667</v>
      </c>
      <c r="I156" s="221"/>
      <c r="J156" s="217"/>
      <c r="K156" s="217"/>
      <c r="L156" s="222"/>
      <c r="M156" s="223"/>
      <c r="N156" s="224"/>
      <c r="O156" s="224"/>
      <c r="P156" s="224"/>
      <c r="Q156" s="224"/>
      <c r="R156" s="224"/>
      <c r="S156" s="224"/>
      <c r="T156" s="225"/>
      <c r="AT156" s="226" t="s">
        <v>145</v>
      </c>
      <c r="AU156" s="226" t="s">
        <v>84</v>
      </c>
      <c r="AV156" s="14" t="s">
        <v>143</v>
      </c>
      <c r="AW156" s="14" t="s">
        <v>30</v>
      </c>
      <c r="AX156" s="14" t="s">
        <v>82</v>
      </c>
      <c r="AY156" s="226" t="s">
        <v>135</v>
      </c>
    </row>
    <row r="157" spans="1:65" s="2" customFormat="1" ht="21.75" customHeight="1">
      <c r="A157" s="34"/>
      <c r="B157" s="35"/>
      <c r="C157" s="227" t="s">
        <v>201</v>
      </c>
      <c r="D157" s="227" t="s">
        <v>202</v>
      </c>
      <c r="E157" s="228" t="s">
        <v>203</v>
      </c>
      <c r="F157" s="229" t="s">
        <v>204</v>
      </c>
      <c r="G157" s="230" t="s">
        <v>205</v>
      </c>
      <c r="H157" s="231">
        <v>4800.6000000000004</v>
      </c>
      <c r="I157" s="232"/>
      <c r="J157" s="233">
        <f>ROUND(I157*H157,2)</f>
        <v>0</v>
      </c>
      <c r="K157" s="229" t="s">
        <v>142</v>
      </c>
      <c r="L157" s="234"/>
      <c r="M157" s="235" t="s">
        <v>1</v>
      </c>
      <c r="N157" s="236" t="s">
        <v>39</v>
      </c>
      <c r="O157" s="71"/>
      <c r="P157" s="200">
        <f>O157*H157</f>
        <v>0</v>
      </c>
      <c r="Q157" s="200">
        <v>1</v>
      </c>
      <c r="R157" s="200">
        <f>Q157*H157</f>
        <v>4800.6000000000004</v>
      </c>
      <c r="S157" s="200">
        <v>0</v>
      </c>
      <c r="T157" s="201">
        <f>S157*H157</f>
        <v>0</v>
      </c>
      <c r="U157" s="34"/>
      <c r="V157" s="34"/>
      <c r="W157" s="34"/>
      <c r="X157" s="34"/>
      <c r="Y157" s="34"/>
      <c r="Z157" s="34"/>
      <c r="AA157" s="34"/>
      <c r="AB157" s="34"/>
      <c r="AC157" s="34"/>
      <c r="AD157" s="34"/>
      <c r="AE157" s="34"/>
      <c r="AR157" s="202" t="s">
        <v>175</v>
      </c>
      <c r="AT157" s="202" t="s">
        <v>202</v>
      </c>
      <c r="AU157" s="202" t="s">
        <v>84</v>
      </c>
      <c r="AY157" s="17" t="s">
        <v>135</v>
      </c>
      <c r="BE157" s="203">
        <f>IF(N157="základní",J157,0)</f>
        <v>0</v>
      </c>
      <c r="BF157" s="203">
        <f>IF(N157="snížená",J157,0)</f>
        <v>0</v>
      </c>
      <c r="BG157" s="203">
        <f>IF(N157="zákl. přenesená",J157,0)</f>
        <v>0</v>
      </c>
      <c r="BH157" s="203">
        <f>IF(N157="sníž. přenesená",J157,0)</f>
        <v>0</v>
      </c>
      <c r="BI157" s="203">
        <f>IF(N157="nulová",J157,0)</f>
        <v>0</v>
      </c>
      <c r="BJ157" s="17" t="s">
        <v>82</v>
      </c>
      <c r="BK157" s="203">
        <f>ROUND(I157*H157,2)</f>
        <v>0</v>
      </c>
      <c r="BL157" s="17" t="s">
        <v>143</v>
      </c>
      <c r="BM157" s="202" t="s">
        <v>206</v>
      </c>
    </row>
    <row r="158" spans="1:65" s="13" customFormat="1" ht="11.25">
      <c r="B158" s="204"/>
      <c r="C158" s="205"/>
      <c r="D158" s="206" t="s">
        <v>145</v>
      </c>
      <c r="E158" s="207" t="s">
        <v>1</v>
      </c>
      <c r="F158" s="208" t="s">
        <v>207</v>
      </c>
      <c r="G158" s="205"/>
      <c r="H158" s="209">
        <v>4800.6000000000004</v>
      </c>
      <c r="I158" s="210"/>
      <c r="J158" s="205"/>
      <c r="K158" s="205"/>
      <c r="L158" s="211"/>
      <c r="M158" s="212"/>
      <c r="N158" s="213"/>
      <c r="O158" s="213"/>
      <c r="P158" s="213"/>
      <c r="Q158" s="213"/>
      <c r="R158" s="213"/>
      <c r="S158" s="213"/>
      <c r="T158" s="214"/>
      <c r="AT158" s="215" t="s">
        <v>145</v>
      </c>
      <c r="AU158" s="215" t="s">
        <v>84</v>
      </c>
      <c r="AV158" s="13" t="s">
        <v>84</v>
      </c>
      <c r="AW158" s="13" t="s">
        <v>30</v>
      </c>
      <c r="AX158" s="13" t="s">
        <v>74</v>
      </c>
      <c r="AY158" s="215" t="s">
        <v>135</v>
      </c>
    </row>
    <row r="159" spans="1:65" s="14" customFormat="1" ht="11.25">
      <c r="B159" s="216"/>
      <c r="C159" s="217"/>
      <c r="D159" s="206" t="s">
        <v>145</v>
      </c>
      <c r="E159" s="218" t="s">
        <v>1</v>
      </c>
      <c r="F159" s="219" t="s">
        <v>147</v>
      </c>
      <c r="G159" s="217"/>
      <c r="H159" s="220">
        <v>4800.6000000000004</v>
      </c>
      <c r="I159" s="221"/>
      <c r="J159" s="217"/>
      <c r="K159" s="217"/>
      <c r="L159" s="222"/>
      <c r="M159" s="223"/>
      <c r="N159" s="224"/>
      <c r="O159" s="224"/>
      <c r="P159" s="224"/>
      <c r="Q159" s="224"/>
      <c r="R159" s="224"/>
      <c r="S159" s="224"/>
      <c r="T159" s="225"/>
      <c r="AT159" s="226" t="s">
        <v>145</v>
      </c>
      <c r="AU159" s="226" t="s">
        <v>84</v>
      </c>
      <c r="AV159" s="14" t="s">
        <v>143</v>
      </c>
      <c r="AW159" s="14" t="s">
        <v>30</v>
      </c>
      <c r="AX159" s="14" t="s">
        <v>82</v>
      </c>
      <c r="AY159" s="226" t="s">
        <v>135</v>
      </c>
    </row>
    <row r="160" spans="1:65" s="2" customFormat="1" ht="142.15" customHeight="1">
      <c r="A160" s="34"/>
      <c r="B160" s="35"/>
      <c r="C160" s="191" t="s">
        <v>208</v>
      </c>
      <c r="D160" s="191" t="s">
        <v>138</v>
      </c>
      <c r="E160" s="192" t="s">
        <v>209</v>
      </c>
      <c r="F160" s="193" t="s">
        <v>210</v>
      </c>
      <c r="G160" s="194" t="s">
        <v>159</v>
      </c>
      <c r="H160" s="195">
        <v>36</v>
      </c>
      <c r="I160" s="196"/>
      <c r="J160" s="197">
        <f>ROUND(I160*H160,2)</f>
        <v>0</v>
      </c>
      <c r="K160" s="193" t="s">
        <v>142</v>
      </c>
      <c r="L160" s="39"/>
      <c r="M160" s="198" t="s">
        <v>1</v>
      </c>
      <c r="N160" s="199" t="s">
        <v>39</v>
      </c>
      <c r="O160" s="71"/>
      <c r="P160" s="200">
        <f>O160*H160</f>
        <v>0</v>
      </c>
      <c r="Q160" s="200">
        <v>0</v>
      </c>
      <c r="R160" s="200">
        <f>Q160*H160</f>
        <v>0</v>
      </c>
      <c r="S160" s="200">
        <v>0</v>
      </c>
      <c r="T160" s="201">
        <f>S160*H160</f>
        <v>0</v>
      </c>
      <c r="U160" s="34"/>
      <c r="V160" s="34"/>
      <c r="W160" s="34"/>
      <c r="X160" s="34"/>
      <c r="Y160" s="34"/>
      <c r="Z160" s="34"/>
      <c r="AA160" s="34"/>
      <c r="AB160" s="34"/>
      <c r="AC160" s="34"/>
      <c r="AD160" s="34"/>
      <c r="AE160" s="34"/>
      <c r="AR160" s="202" t="s">
        <v>143</v>
      </c>
      <c r="AT160" s="202" t="s">
        <v>138</v>
      </c>
      <c r="AU160" s="202" t="s">
        <v>84</v>
      </c>
      <c r="AY160" s="17" t="s">
        <v>135</v>
      </c>
      <c r="BE160" s="203">
        <f>IF(N160="základní",J160,0)</f>
        <v>0</v>
      </c>
      <c r="BF160" s="203">
        <f>IF(N160="snížená",J160,0)</f>
        <v>0</v>
      </c>
      <c r="BG160" s="203">
        <f>IF(N160="zákl. přenesená",J160,0)</f>
        <v>0</v>
      </c>
      <c r="BH160" s="203">
        <f>IF(N160="sníž. přenesená",J160,0)</f>
        <v>0</v>
      </c>
      <c r="BI160" s="203">
        <f>IF(N160="nulová",J160,0)</f>
        <v>0</v>
      </c>
      <c r="BJ160" s="17" t="s">
        <v>82</v>
      </c>
      <c r="BK160" s="203">
        <f>ROUND(I160*H160,2)</f>
        <v>0</v>
      </c>
      <c r="BL160" s="17" t="s">
        <v>143</v>
      </c>
      <c r="BM160" s="202" t="s">
        <v>211</v>
      </c>
    </row>
    <row r="161" spans="1:65" s="13" customFormat="1" ht="11.25">
      <c r="B161" s="204"/>
      <c r="C161" s="205"/>
      <c r="D161" s="206" t="s">
        <v>145</v>
      </c>
      <c r="E161" s="207" t="s">
        <v>1</v>
      </c>
      <c r="F161" s="208" t="s">
        <v>212</v>
      </c>
      <c r="G161" s="205"/>
      <c r="H161" s="209">
        <v>20</v>
      </c>
      <c r="I161" s="210"/>
      <c r="J161" s="205"/>
      <c r="K161" s="205"/>
      <c r="L161" s="211"/>
      <c r="M161" s="212"/>
      <c r="N161" s="213"/>
      <c r="O161" s="213"/>
      <c r="P161" s="213"/>
      <c r="Q161" s="213"/>
      <c r="R161" s="213"/>
      <c r="S161" s="213"/>
      <c r="T161" s="214"/>
      <c r="AT161" s="215" t="s">
        <v>145</v>
      </c>
      <c r="AU161" s="215" t="s">
        <v>84</v>
      </c>
      <c r="AV161" s="13" t="s">
        <v>84</v>
      </c>
      <c r="AW161" s="13" t="s">
        <v>30</v>
      </c>
      <c r="AX161" s="13" t="s">
        <v>74</v>
      </c>
      <c r="AY161" s="215" t="s">
        <v>135</v>
      </c>
    </row>
    <row r="162" spans="1:65" s="13" customFormat="1" ht="11.25">
      <c r="B162" s="204"/>
      <c r="C162" s="205"/>
      <c r="D162" s="206" t="s">
        <v>145</v>
      </c>
      <c r="E162" s="207" t="s">
        <v>1</v>
      </c>
      <c r="F162" s="208" t="s">
        <v>213</v>
      </c>
      <c r="G162" s="205"/>
      <c r="H162" s="209">
        <v>16</v>
      </c>
      <c r="I162" s="210"/>
      <c r="J162" s="205"/>
      <c r="K162" s="205"/>
      <c r="L162" s="211"/>
      <c r="M162" s="212"/>
      <c r="N162" s="213"/>
      <c r="O162" s="213"/>
      <c r="P162" s="213"/>
      <c r="Q162" s="213"/>
      <c r="R162" s="213"/>
      <c r="S162" s="213"/>
      <c r="T162" s="214"/>
      <c r="AT162" s="215" t="s">
        <v>145</v>
      </c>
      <c r="AU162" s="215" t="s">
        <v>84</v>
      </c>
      <c r="AV162" s="13" t="s">
        <v>84</v>
      </c>
      <c r="AW162" s="13" t="s">
        <v>30</v>
      </c>
      <c r="AX162" s="13" t="s">
        <v>74</v>
      </c>
      <c r="AY162" s="215" t="s">
        <v>135</v>
      </c>
    </row>
    <row r="163" spans="1:65" s="14" customFormat="1" ht="11.25">
      <c r="B163" s="216"/>
      <c r="C163" s="217"/>
      <c r="D163" s="206" t="s">
        <v>145</v>
      </c>
      <c r="E163" s="218" t="s">
        <v>1</v>
      </c>
      <c r="F163" s="219" t="s">
        <v>147</v>
      </c>
      <c r="G163" s="217"/>
      <c r="H163" s="220">
        <v>36</v>
      </c>
      <c r="I163" s="221"/>
      <c r="J163" s="217"/>
      <c r="K163" s="217"/>
      <c r="L163" s="222"/>
      <c r="M163" s="223"/>
      <c r="N163" s="224"/>
      <c r="O163" s="224"/>
      <c r="P163" s="224"/>
      <c r="Q163" s="224"/>
      <c r="R163" s="224"/>
      <c r="S163" s="224"/>
      <c r="T163" s="225"/>
      <c r="AT163" s="226" t="s">
        <v>145</v>
      </c>
      <c r="AU163" s="226" t="s">
        <v>84</v>
      </c>
      <c r="AV163" s="14" t="s">
        <v>143</v>
      </c>
      <c r="AW163" s="14" t="s">
        <v>30</v>
      </c>
      <c r="AX163" s="14" t="s">
        <v>82</v>
      </c>
      <c r="AY163" s="226" t="s">
        <v>135</v>
      </c>
    </row>
    <row r="164" spans="1:65" s="2" customFormat="1" ht="21.75" customHeight="1">
      <c r="A164" s="34"/>
      <c r="B164" s="35"/>
      <c r="C164" s="227" t="s">
        <v>9</v>
      </c>
      <c r="D164" s="227" t="s">
        <v>202</v>
      </c>
      <c r="E164" s="228" t="s">
        <v>214</v>
      </c>
      <c r="F164" s="229" t="s">
        <v>215</v>
      </c>
      <c r="G164" s="230" t="s">
        <v>159</v>
      </c>
      <c r="H164" s="231">
        <v>36</v>
      </c>
      <c r="I164" s="308"/>
      <c r="J164" s="233">
        <f>ROUND(I164*H164,2)</f>
        <v>0</v>
      </c>
      <c r="K164" s="229" t="s">
        <v>142</v>
      </c>
      <c r="L164" s="234"/>
      <c r="M164" s="235" t="s">
        <v>1</v>
      </c>
      <c r="N164" s="236" t="s">
        <v>39</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175</v>
      </c>
      <c r="AT164" s="202" t="s">
        <v>202</v>
      </c>
      <c r="AU164" s="202" t="s">
        <v>84</v>
      </c>
      <c r="AY164" s="17" t="s">
        <v>135</v>
      </c>
      <c r="BE164" s="203">
        <f>IF(N164="základní",J164,0)</f>
        <v>0</v>
      </c>
      <c r="BF164" s="203">
        <f>IF(N164="snížená",J164,0)</f>
        <v>0</v>
      </c>
      <c r="BG164" s="203">
        <f>IF(N164="zákl. přenesená",J164,0)</f>
        <v>0</v>
      </c>
      <c r="BH164" s="203">
        <f>IF(N164="sníž. přenesená",J164,0)</f>
        <v>0</v>
      </c>
      <c r="BI164" s="203">
        <f>IF(N164="nulová",J164,0)</f>
        <v>0</v>
      </c>
      <c r="BJ164" s="17" t="s">
        <v>82</v>
      </c>
      <c r="BK164" s="203">
        <f>ROUND(I164*H164,2)</f>
        <v>0</v>
      </c>
      <c r="BL164" s="17" t="s">
        <v>143</v>
      </c>
      <c r="BM164" s="202" t="s">
        <v>216</v>
      </c>
    </row>
    <row r="165" spans="1:65" s="15" customFormat="1" ht="11.25">
      <c r="B165" s="237"/>
      <c r="C165" s="238"/>
      <c r="D165" s="206" t="s">
        <v>145</v>
      </c>
      <c r="E165" s="239" t="s">
        <v>1</v>
      </c>
      <c r="F165" s="240" t="s">
        <v>217</v>
      </c>
      <c r="G165" s="238"/>
      <c r="H165" s="239" t="s">
        <v>1</v>
      </c>
      <c r="I165" s="241"/>
      <c r="J165" s="238"/>
      <c r="K165" s="238"/>
      <c r="L165" s="242"/>
      <c r="M165" s="243"/>
      <c r="N165" s="244"/>
      <c r="O165" s="244"/>
      <c r="P165" s="244"/>
      <c r="Q165" s="244"/>
      <c r="R165" s="244"/>
      <c r="S165" s="244"/>
      <c r="T165" s="245"/>
      <c r="AT165" s="246" t="s">
        <v>145</v>
      </c>
      <c r="AU165" s="246" t="s">
        <v>84</v>
      </c>
      <c r="AV165" s="15" t="s">
        <v>82</v>
      </c>
      <c r="AW165" s="15" t="s">
        <v>30</v>
      </c>
      <c r="AX165" s="15" t="s">
        <v>74</v>
      </c>
      <c r="AY165" s="246" t="s">
        <v>135</v>
      </c>
    </row>
    <row r="166" spans="1:65" s="13" customFormat="1" ht="11.25">
      <c r="B166" s="204"/>
      <c r="C166" s="205"/>
      <c r="D166" s="206" t="s">
        <v>145</v>
      </c>
      <c r="E166" s="207" t="s">
        <v>1</v>
      </c>
      <c r="F166" s="208" t="s">
        <v>212</v>
      </c>
      <c r="G166" s="205"/>
      <c r="H166" s="209">
        <v>20</v>
      </c>
      <c r="I166" s="210"/>
      <c r="J166" s="205"/>
      <c r="K166" s="205"/>
      <c r="L166" s="211"/>
      <c r="M166" s="212"/>
      <c r="N166" s="213"/>
      <c r="O166" s="213"/>
      <c r="P166" s="213"/>
      <c r="Q166" s="213"/>
      <c r="R166" s="213"/>
      <c r="S166" s="213"/>
      <c r="T166" s="214"/>
      <c r="AT166" s="215" t="s">
        <v>145</v>
      </c>
      <c r="AU166" s="215" t="s">
        <v>84</v>
      </c>
      <c r="AV166" s="13" t="s">
        <v>84</v>
      </c>
      <c r="AW166" s="13" t="s">
        <v>30</v>
      </c>
      <c r="AX166" s="13" t="s">
        <v>74</v>
      </c>
      <c r="AY166" s="215" t="s">
        <v>135</v>
      </c>
    </row>
    <row r="167" spans="1:65" s="13" customFormat="1" ht="11.25">
      <c r="B167" s="204"/>
      <c r="C167" s="205"/>
      <c r="D167" s="206" t="s">
        <v>145</v>
      </c>
      <c r="E167" s="207" t="s">
        <v>1</v>
      </c>
      <c r="F167" s="208" t="s">
        <v>213</v>
      </c>
      <c r="G167" s="205"/>
      <c r="H167" s="209">
        <v>16</v>
      </c>
      <c r="I167" s="210"/>
      <c r="J167" s="205"/>
      <c r="K167" s="205"/>
      <c r="L167" s="211"/>
      <c r="M167" s="212"/>
      <c r="N167" s="213"/>
      <c r="O167" s="213"/>
      <c r="P167" s="213"/>
      <c r="Q167" s="213"/>
      <c r="R167" s="213"/>
      <c r="S167" s="213"/>
      <c r="T167" s="214"/>
      <c r="AT167" s="215" t="s">
        <v>145</v>
      </c>
      <c r="AU167" s="215" t="s">
        <v>84</v>
      </c>
      <c r="AV167" s="13" t="s">
        <v>84</v>
      </c>
      <c r="AW167" s="13" t="s">
        <v>30</v>
      </c>
      <c r="AX167" s="13" t="s">
        <v>74</v>
      </c>
      <c r="AY167" s="215" t="s">
        <v>135</v>
      </c>
    </row>
    <row r="168" spans="1:65" s="14" customFormat="1" ht="11.25">
      <c r="B168" s="216"/>
      <c r="C168" s="217"/>
      <c r="D168" s="206" t="s">
        <v>145</v>
      </c>
      <c r="E168" s="218" t="s">
        <v>1</v>
      </c>
      <c r="F168" s="219" t="s">
        <v>147</v>
      </c>
      <c r="G168" s="217"/>
      <c r="H168" s="220">
        <v>36</v>
      </c>
      <c r="I168" s="221"/>
      <c r="J168" s="217"/>
      <c r="K168" s="217"/>
      <c r="L168" s="222"/>
      <c r="M168" s="223"/>
      <c r="N168" s="224"/>
      <c r="O168" s="224"/>
      <c r="P168" s="224"/>
      <c r="Q168" s="224"/>
      <c r="R168" s="224"/>
      <c r="S168" s="224"/>
      <c r="T168" s="225"/>
      <c r="AT168" s="226" t="s">
        <v>145</v>
      </c>
      <c r="AU168" s="226" t="s">
        <v>84</v>
      </c>
      <c r="AV168" s="14" t="s">
        <v>143</v>
      </c>
      <c r="AW168" s="14" t="s">
        <v>30</v>
      </c>
      <c r="AX168" s="14" t="s">
        <v>82</v>
      </c>
      <c r="AY168" s="226" t="s">
        <v>135</v>
      </c>
    </row>
    <row r="169" spans="1:65" s="2" customFormat="1" ht="90" customHeight="1">
      <c r="A169" s="34"/>
      <c r="B169" s="35"/>
      <c r="C169" s="191" t="s">
        <v>218</v>
      </c>
      <c r="D169" s="191" t="s">
        <v>138</v>
      </c>
      <c r="E169" s="192" t="s">
        <v>219</v>
      </c>
      <c r="F169" s="193" t="s">
        <v>220</v>
      </c>
      <c r="G169" s="194" t="s">
        <v>159</v>
      </c>
      <c r="H169" s="195">
        <v>284</v>
      </c>
      <c r="I169" s="196"/>
      <c r="J169" s="197">
        <f>ROUND(I169*H169,2)</f>
        <v>0</v>
      </c>
      <c r="K169" s="193" t="s">
        <v>142</v>
      </c>
      <c r="L169" s="39"/>
      <c r="M169" s="198" t="s">
        <v>1</v>
      </c>
      <c r="N169" s="199" t="s">
        <v>39</v>
      </c>
      <c r="O169" s="71"/>
      <c r="P169" s="200">
        <f>O169*H169</f>
        <v>0</v>
      </c>
      <c r="Q169" s="200">
        <v>0</v>
      </c>
      <c r="R169" s="200">
        <f>Q169*H169</f>
        <v>0</v>
      </c>
      <c r="S169" s="200">
        <v>0</v>
      </c>
      <c r="T169" s="201">
        <f>S169*H169</f>
        <v>0</v>
      </c>
      <c r="U169" s="34"/>
      <c r="V169" s="34"/>
      <c r="W169" s="34"/>
      <c r="X169" s="34"/>
      <c r="Y169" s="34"/>
      <c r="Z169" s="34"/>
      <c r="AA169" s="34"/>
      <c r="AB169" s="34"/>
      <c r="AC169" s="34"/>
      <c r="AD169" s="34"/>
      <c r="AE169" s="34"/>
      <c r="AR169" s="202" t="s">
        <v>143</v>
      </c>
      <c r="AT169" s="202" t="s">
        <v>138</v>
      </c>
      <c r="AU169" s="202" t="s">
        <v>84</v>
      </c>
      <c r="AY169" s="17" t="s">
        <v>135</v>
      </c>
      <c r="BE169" s="203">
        <f>IF(N169="základní",J169,0)</f>
        <v>0</v>
      </c>
      <c r="BF169" s="203">
        <f>IF(N169="snížená",J169,0)</f>
        <v>0</v>
      </c>
      <c r="BG169" s="203">
        <f>IF(N169="zákl. přenesená",J169,0)</f>
        <v>0</v>
      </c>
      <c r="BH169" s="203">
        <f>IF(N169="sníž. přenesená",J169,0)</f>
        <v>0</v>
      </c>
      <c r="BI169" s="203">
        <f>IF(N169="nulová",J169,0)</f>
        <v>0</v>
      </c>
      <c r="BJ169" s="17" t="s">
        <v>82</v>
      </c>
      <c r="BK169" s="203">
        <f>ROUND(I169*H169,2)</f>
        <v>0</v>
      </c>
      <c r="BL169" s="17" t="s">
        <v>143</v>
      </c>
      <c r="BM169" s="202" t="s">
        <v>221</v>
      </c>
    </row>
    <row r="170" spans="1:65" s="13" customFormat="1" ht="11.25">
      <c r="B170" s="204"/>
      <c r="C170" s="205"/>
      <c r="D170" s="206" t="s">
        <v>145</v>
      </c>
      <c r="E170" s="207" t="s">
        <v>1</v>
      </c>
      <c r="F170" s="208" t="s">
        <v>222</v>
      </c>
      <c r="G170" s="205"/>
      <c r="H170" s="209">
        <v>304</v>
      </c>
      <c r="I170" s="210"/>
      <c r="J170" s="205"/>
      <c r="K170" s="205"/>
      <c r="L170" s="211"/>
      <c r="M170" s="212"/>
      <c r="N170" s="213"/>
      <c r="O170" s="213"/>
      <c r="P170" s="213"/>
      <c r="Q170" s="213"/>
      <c r="R170" s="213"/>
      <c r="S170" s="213"/>
      <c r="T170" s="214"/>
      <c r="AT170" s="215" t="s">
        <v>145</v>
      </c>
      <c r="AU170" s="215" t="s">
        <v>84</v>
      </c>
      <c r="AV170" s="13" t="s">
        <v>84</v>
      </c>
      <c r="AW170" s="13" t="s">
        <v>30</v>
      </c>
      <c r="AX170" s="13" t="s">
        <v>74</v>
      </c>
      <c r="AY170" s="215" t="s">
        <v>135</v>
      </c>
    </row>
    <row r="171" spans="1:65" s="13" customFormat="1" ht="11.25">
      <c r="B171" s="204"/>
      <c r="C171" s="205"/>
      <c r="D171" s="206" t="s">
        <v>145</v>
      </c>
      <c r="E171" s="207" t="s">
        <v>1</v>
      </c>
      <c r="F171" s="208" t="s">
        <v>223</v>
      </c>
      <c r="G171" s="205"/>
      <c r="H171" s="209">
        <v>-20</v>
      </c>
      <c r="I171" s="210"/>
      <c r="J171" s="205"/>
      <c r="K171" s="205"/>
      <c r="L171" s="211"/>
      <c r="M171" s="212"/>
      <c r="N171" s="213"/>
      <c r="O171" s="213"/>
      <c r="P171" s="213"/>
      <c r="Q171" s="213"/>
      <c r="R171" s="213"/>
      <c r="S171" s="213"/>
      <c r="T171" s="214"/>
      <c r="AT171" s="215" t="s">
        <v>145</v>
      </c>
      <c r="AU171" s="215" t="s">
        <v>84</v>
      </c>
      <c r="AV171" s="13" t="s">
        <v>84</v>
      </c>
      <c r="AW171" s="13" t="s">
        <v>30</v>
      </c>
      <c r="AX171" s="13" t="s">
        <v>74</v>
      </c>
      <c r="AY171" s="215" t="s">
        <v>135</v>
      </c>
    </row>
    <row r="172" spans="1:65" s="14" customFormat="1" ht="11.25">
      <c r="B172" s="216"/>
      <c r="C172" s="217"/>
      <c r="D172" s="206" t="s">
        <v>145</v>
      </c>
      <c r="E172" s="218" t="s">
        <v>1</v>
      </c>
      <c r="F172" s="219" t="s">
        <v>147</v>
      </c>
      <c r="G172" s="217"/>
      <c r="H172" s="220">
        <v>284</v>
      </c>
      <c r="I172" s="221"/>
      <c r="J172" s="217"/>
      <c r="K172" s="217"/>
      <c r="L172" s="222"/>
      <c r="M172" s="223"/>
      <c r="N172" s="224"/>
      <c r="O172" s="224"/>
      <c r="P172" s="224"/>
      <c r="Q172" s="224"/>
      <c r="R172" s="224"/>
      <c r="S172" s="224"/>
      <c r="T172" s="225"/>
      <c r="AT172" s="226" t="s">
        <v>145</v>
      </c>
      <c r="AU172" s="226" t="s">
        <v>84</v>
      </c>
      <c r="AV172" s="14" t="s">
        <v>143</v>
      </c>
      <c r="AW172" s="14" t="s">
        <v>30</v>
      </c>
      <c r="AX172" s="14" t="s">
        <v>82</v>
      </c>
      <c r="AY172" s="226" t="s">
        <v>135</v>
      </c>
    </row>
    <row r="173" spans="1:65" s="2" customFormat="1" ht="114.95" customHeight="1">
      <c r="A173" s="34"/>
      <c r="B173" s="35"/>
      <c r="C173" s="191" t="s">
        <v>224</v>
      </c>
      <c r="D173" s="191" t="s">
        <v>138</v>
      </c>
      <c r="E173" s="192" t="s">
        <v>225</v>
      </c>
      <c r="F173" s="193" t="s">
        <v>226</v>
      </c>
      <c r="G173" s="194" t="s">
        <v>227</v>
      </c>
      <c r="H173" s="195">
        <v>600</v>
      </c>
      <c r="I173" s="196"/>
      <c r="J173" s="197">
        <f>ROUND(I173*H173,2)</f>
        <v>0</v>
      </c>
      <c r="K173" s="193" t="s">
        <v>142</v>
      </c>
      <c r="L173" s="39"/>
      <c r="M173" s="198" t="s">
        <v>1</v>
      </c>
      <c r="N173" s="199" t="s">
        <v>39</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143</v>
      </c>
      <c r="AT173" s="202" t="s">
        <v>138</v>
      </c>
      <c r="AU173" s="202" t="s">
        <v>84</v>
      </c>
      <c r="AY173" s="17" t="s">
        <v>135</v>
      </c>
      <c r="BE173" s="203">
        <f>IF(N173="základní",J173,0)</f>
        <v>0</v>
      </c>
      <c r="BF173" s="203">
        <f>IF(N173="snížená",J173,0)</f>
        <v>0</v>
      </c>
      <c r="BG173" s="203">
        <f>IF(N173="zákl. přenesená",J173,0)</f>
        <v>0</v>
      </c>
      <c r="BH173" s="203">
        <f>IF(N173="sníž. přenesená",J173,0)</f>
        <v>0</v>
      </c>
      <c r="BI173" s="203">
        <f>IF(N173="nulová",J173,0)</f>
        <v>0</v>
      </c>
      <c r="BJ173" s="17" t="s">
        <v>82</v>
      </c>
      <c r="BK173" s="203">
        <f>ROUND(I173*H173,2)</f>
        <v>0</v>
      </c>
      <c r="BL173" s="17" t="s">
        <v>143</v>
      </c>
      <c r="BM173" s="202" t="s">
        <v>228</v>
      </c>
    </row>
    <row r="174" spans="1:65" s="13" customFormat="1" ht="11.25">
      <c r="B174" s="204"/>
      <c r="C174" s="205"/>
      <c r="D174" s="206" t="s">
        <v>145</v>
      </c>
      <c r="E174" s="207" t="s">
        <v>1</v>
      </c>
      <c r="F174" s="208" t="s">
        <v>229</v>
      </c>
      <c r="G174" s="205"/>
      <c r="H174" s="209">
        <v>600</v>
      </c>
      <c r="I174" s="210"/>
      <c r="J174" s="205"/>
      <c r="K174" s="205"/>
      <c r="L174" s="211"/>
      <c r="M174" s="212"/>
      <c r="N174" s="213"/>
      <c r="O174" s="213"/>
      <c r="P174" s="213"/>
      <c r="Q174" s="213"/>
      <c r="R174" s="213"/>
      <c r="S174" s="213"/>
      <c r="T174" s="214"/>
      <c r="AT174" s="215" t="s">
        <v>145</v>
      </c>
      <c r="AU174" s="215" t="s">
        <v>84</v>
      </c>
      <c r="AV174" s="13" t="s">
        <v>84</v>
      </c>
      <c r="AW174" s="13" t="s">
        <v>30</v>
      </c>
      <c r="AX174" s="13" t="s">
        <v>74</v>
      </c>
      <c r="AY174" s="215" t="s">
        <v>135</v>
      </c>
    </row>
    <row r="175" spans="1:65" s="14" customFormat="1" ht="11.25">
      <c r="B175" s="216"/>
      <c r="C175" s="217"/>
      <c r="D175" s="206" t="s">
        <v>145</v>
      </c>
      <c r="E175" s="218" t="s">
        <v>1</v>
      </c>
      <c r="F175" s="219" t="s">
        <v>147</v>
      </c>
      <c r="G175" s="217"/>
      <c r="H175" s="220">
        <v>600</v>
      </c>
      <c r="I175" s="221"/>
      <c r="J175" s="217"/>
      <c r="K175" s="217"/>
      <c r="L175" s="222"/>
      <c r="M175" s="223"/>
      <c r="N175" s="224"/>
      <c r="O175" s="224"/>
      <c r="P175" s="224"/>
      <c r="Q175" s="224"/>
      <c r="R175" s="224"/>
      <c r="S175" s="224"/>
      <c r="T175" s="225"/>
      <c r="AT175" s="226" t="s">
        <v>145</v>
      </c>
      <c r="AU175" s="226" t="s">
        <v>84</v>
      </c>
      <c r="AV175" s="14" t="s">
        <v>143</v>
      </c>
      <c r="AW175" s="14" t="s">
        <v>30</v>
      </c>
      <c r="AX175" s="14" t="s">
        <v>82</v>
      </c>
      <c r="AY175" s="226" t="s">
        <v>135</v>
      </c>
    </row>
    <row r="176" spans="1:65" s="2" customFormat="1" ht="128.65" customHeight="1">
      <c r="A176" s="34"/>
      <c r="B176" s="35"/>
      <c r="C176" s="191" t="s">
        <v>230</v>
      </c>
      <c r="D176" s="191" t="s">
        <v>138</v>
      </c>
      <c r="E176" s="192" t="s">
        <v>231</v>
      </c>
      <c r="F176" s="193" t="s">
        <v>232</v>
      </c>
      <c r="G176" s="194" t="s">
        <v>227</v>
      </c>
      <c r="H176" s="195">
        <v>6970</v>
      </c>
      <c r="I176" s="196"/>
      <c r="J176" s="197">
        <f>ROUND(I176*H176,2)</f>
        <v>0</v>
      </c>
      <c r="K176" s="193" t="s">
        <v>142</v>
      </c>
      <c r="L176" s="39"/>
      <c r="M176" s="198" t="s">
        <v>1</v>
      </c>
      <c r="N176" s="199" t="s">
        <v>39</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143</v>
      </c>
      <c r="AT176" s="202" t="s">
        <v>138</v>
      </c>
      <c r="AU176" s="202" t="s">
        <v>84</v>
      </c>
      <c r="AY176" s="17" t="s">
        <v>135</v>
      </c>
      <c r="BE176" s="203">
        <f>IF(N176="základní",J176,0)</f>
        <v>0</v>
      </c>
      <c r="BF176" s="203">
        <f>IF(N176="snížená",J176,0)</f>
        <v>0</v>
      </c>
      <c r="BG176" s="203">
        <f>IF(N176="zákl. přenesená",J176,0)</f>
        <v>0</v>
      </c>
      <c r="BH176" s="203">
        <f>IF(N176="sníž. přenesená",J176,0)</f>
        <v>0</v>
      </c>
      <c r="BI176" s="203">
        <f>IF(N176="nulová",J176,0)</f>
        <v>0</v>
      </c>
      <c r="BJ176" s="17" t="s">
        <v>82</v>
      </c>
      <c r="BK176" s="203">
        <f>ROUND(I176*H176,2)</f>
        <v>0</v>
      </c>
      <c r="BL176" s="17" t="s">
        <v>143</v>
      </c>
      <c r="BM176" s="202" t="s">
        <v>233</v>
      </c>
    </row>
    <row r="177" spans="1:65" s="13" customFormat="1" ht="11.25">
      <c r="B177" s="204"/>
      <c r="C177" s="205"/>
      <c r="D177" s="206" t="s">
        <v>145</v>
      </c>
      <c r="E177" s="207" t="s">
        <v>1</v>
      </c>
      <c r="F177" s="208" t="s">
        <v>234</v>
      </c>
      <c r="G177" s="205"/>
      <c r="H177" s="209">
        <v>5820</v>
      </c>
      <c r="I177" s="210"/>
      <c r="J177" s="205"/>
      <c r="K177" s="205"/>
      <c r="L177" s="211"/>
      <c r="M177" s="212"/>
      <c r="N177" s="213"/>
      <c r="O177" s="213"/>
      <c r="P177" s="213"/>
      <c r="Q177" s="213"/>
      <c r="R177" s="213"/>
      <c r="S177" s="213"/>
      <c r="T177" s="214"/>
      <c r="AT177" s="215" t="s">
        <v>145</v>
      </c>
      <c r="AU177" s="215" t="s">
        <v>84</v>
      </c>
      <c r="AV177" s="13" t="s">
        <v>84</v>
      </c>
      <c r="AW177" s="13" t="s">
        <v>30</v>
      </c>
      <c r="AX177" s="13" t="s">
        <v>74</v>
      </c>
      <c r="AY177" s="215" t="s">
        <v>135</v>
      </c>
    </row>
    <row r="178" spans="1:65" s="13" customFormat="1" ht="11.25">
      <c r="B178" s="204"/>
      <c r="C178" s="205"/>
      <c r="D178" s="206" t="s">
        <v>145</v>
      </c>
      <c r="E178" s="207" t="s">
        <v>1</v>
      </c>
      <c r="F178" s="208" t="s">
        <v>235</v>
      </c>
      <c r="G178" s="205"/>
      <c r="H178" s="209">
        <v>1150</v>
      </c>
      <c r="I178" s="210"/>
      <c r="J178" s="205"/>
      <c r="K178" s="205"/>
      <c r="L178" s="211"/>
      <c r="M178" s="212"/>
      <c r="N178" s="213"/>
      <c r="O178" s="213"/>
      <c r="P178" s="213"/>
      <c r="Q178" s="213"/>
      <c r="R178" s="213"/>
      <c r="S178" s="213"/>
      <c r="T178" s="214"/>
      <c r="AT178" s="215" t="s">
        <v>145</v>
      </c>
      <c r="AU178" s="215" t="s">
        <v>84</v>
      </c>
      <c r="AV178" s="13" t="s">
        <v>84</v>
      </c>
      <c r="AW178" s="13" t="s">
        <v>30</v>
      </c>
      <c r="AX178" s="13" t="s">
        <v>74</v>
      </c>
      <c r="AY178" s="215" t="s">
        <v>135</v>
      </c>
    </row>
    <row r="179" spans="1:65" s="14" customFormat="1" ht="11.25">
      <c r="B179" s="216"/>
      <c r="C179" s="217"/>
      <c r="D179" s="206" t="s">
        <v>145</v>
      </c>
      <c r="E179" s="218" t="s">
        <v>1</v>
      </c>
      <c r="F179" s="219" t="s">
        <v>147</v>
      </c>
      <c r="G179" s="217"/>
      <c r="H179" s="220">
        <v>6970</v>
      </c>
      <c r="I179" s="221"/>
      <c r="J179" s="217"/>
      <c r="K179" s="217"/>
      <c r="L179" s="222"/>
      <c r="M179" s="223"/>
      <c r="N179" s="224"/>
      <c r="O179" s="224"/>
      <c r="P179" s="224"/>
      <c r="Q179" s="224"/>
      <c r="R179" s="224"/>
      <c r="S179" s="224"/>
      <c r="T179" s="225"/>
      <c r="AT179" s="226" t="s">
        <v>145</v>
      </c>
      <c r="AU179" s="226" t="s">
        <v>84</v>
      </c>
      <c r="AV179" s="14" t="s">
        <v>143</v>
      </c>
      <c r="AW179" s="14" t="s">
        <v>30</v>
      </c>
      <c r="AX179" s="14" t="s">
        <v>82</v>
      </c>
      <c r="AY179" s="226" t="s">
        <v>135</v>
      </c>
    </row>
    <row r="180" spans="1:65" s="2" customFormat="1" ht="24.2" customHeight="1">
      <c r="A180" s="34"/>
      <c r="B180" s="35"/>
      <c r="C180" s="227" t="s">
        <v>236</v>
      </c>
      <c r="D180" s="227" t="s">
        <v>202</v>
      </c>
      <c r="E180" s="228" t="s">
        <v>237</v>
      </c>
      <c r="F180" s="229" t="s">
        <v>238</v>
      </c>
      <c r="G180" s="230" t="s">
        <v>159</v>
      </c>
      <c r="H180" s="231">
        <v>25298</v>
      </c>
      <c r="I180" s="232"/>
      <c r="J180" s="233">
        <f>ROUND(I180*H180,2)</f>
        <v>0</v>
      </c>
      <c r="K180" s="229" t="s">
        <v>142</v>
      </c>
      <c r="L180" s="234"/>
      <c r="M180" s="235" t="s">
        <v>1</v>
      </c>
      <c r="N180" s="236" t="s">
        <v>39</v>
      </c>
      <c r="O180" s="71"/>
      <c r="P180" s="200">
        <f>O180*H180</f>
        <v>0</v>
      </c>
      <c r="Q180" s="200">
        <v>1.23E-3</v>
      </c>
      <c r="R180" s="200">
        <f>Q180*H180</f>
        <v>31.116540000000001</v>
      </c>
      <c r="S180" s="200">
        <v>0</v>
      </c>
      <c r="T180" s="201">
        <f>S180*H180</f>
        <v>0</v>
      </c>
      <c r="U180" s="34"/>
      <c r="V180" s="34"/>
      <c r="W180" s="34"/>
      <c r="X180" s="34"/>
      <c r="Y180" s="34"/>
      <c r="Z180" s="34"/>
      <c r="AA180" s="34"/>
      <c r="AB180" s="34"/>
      <c r="AC180" s="34"/>
      <c r="AD180" s="34"/>
      <c r="AE180" s="34"/>
      <c r="AR180" s="202" t="s">
        <v>175</v>
      </c>
      <c r="AT180" s="202" t="s">
        <v>202</v>
      </c>
      <c r="AU180" s="202" t="s">
        <v>84</v>
      </c>
      <c r="AY180" s="17" t="s">
        <v>135</v>
      </c>
      <c r="BE180" s="203">
        <f>IF(N180="základní",J180,0)</f>
        <v>0</v>
      </c>
      <c r="BF180" s="203">
        <f>IF(N180="snížená",J180,0)</f>
        <v>0</v>
      </c>
      <c r="BG180" s="203">
        <f>IF(N180="zákl. přenesená",J180,0)</f>
        <v>0</v>
      </c>
      <c r="BH180" s="203">
        <f>IF(N180="sníž. přenesená",J180,0)</f>
        <v>0</v>
      </c>
      <c r="BI180" s="203">
        <f>IF(N180="nulová",J180,0)</f>
        <v>0</v>
      </c>
      <c r="BJ180" s="17" t="s">
        <v>82</v>
      </c>
      <c r="BK180" s="203">
        <f>ROUND(I180*H180,2)</f>
        <v>0</v>
      </c>
      <c r="BL180" s="17" t="s">
        <v>143</v>
      </c>
      <c r="BM180" s="202" t="s">
        <v>239</v>
      </c>
    </row>
    <row r="181" spans="1:65" s="13" customFormat="1" ht="11.25">
      <c r="B181" s="204"/>
      <c r="C181" s="205"/>
      <c r="D181" s="206" t="s">
        <v>145</v>
      </c>
      <c r="E181" s="207" t="s">
        <v>1</v>
      </c>
      <c r="F181" s="208" t="s">
        <v>240</v>
      </c>
      <c r="G181" s="205"/>
      <c r="H181" s="209">
        <v>21418</v>
      </c>
      <c r="I181" s="210"/>
      <c r="J181" s="205"/>
      <c r="K181" s="205"/>
      <c r="L181" s="211"/>
      <c r="M181" s="212"/>
      <c r="N181" s="213"/>
      <c r="O181" s="213"/>
      <c r="P181" s="213"/>
      <c r="Q181" s="213"/>
      <c r="R181" s="213"/>
      <c r="S181" s="213"/>
      <c r="T181" s="214"/>
      <c r="AT181" s="215" t="s">
        <v>145</v>
      </c>
      <c r="AU181" s="215" t="s">
        <v>84</v>
      </c>
      <c r="AV181" s="13" t="s">
        <v>84</v>
      </c>
      <c r="AW181" s="13" t="s">
        <v>30</v>
      </c>
      <c r="AX181" s="13" t="s">
        <v>74</v>
      </c>
      <c r="AY181" s="215" t="s">
        <v>135</v>
      </c>
    </row>
    <row r="182" spans="1:65" s="13" customFormat="1" ht="11.25">
      <c r="B182" s="204"/>
      <c r="C182" s="205"/>
      <c r="D182" s="206" t="s">
        <v>145</v>
      </c>
      <c r="E182" s="207" t="s">
        <v>1</v>
      </c>
      <c r="F182" s="208" t="s">
        <v>241</v>
      </c>
      <c r="G182" s="205"/>
      <c r="H182" s="209">
        <v>4232</v>
      </c>
      <c r="I182" s="210"/>
      <c r="J182" s="205"/>
      <c r="K182" s="205"/>
      <c r="L182" s="211"/>
      <c r="M182" s="212"/>
      <c r="N182" s="213"/>
      <c r="O182" s="213"/>
      <c r="P182" s="213"/>
      <c r="Q182" s="213"/>
      <c r="R182" s="213"/>
      <c r="S182" s="213"/>
      <c r="T182" s="214"/>
      <c r="AT182" s="215" t="s">
        <v>145</v>
      </c>
      <c r="AU182" s="215" t="s">
        <v>84</v>
      </c>
      <c r="AV182" s="13" t="s">
        <v>84</v>
      </c>
      <c r="AW182" s="13" t="s">
        <v>30</v>
      </c>
      <c r="AX182" s="13" t="s">
        <v>74</v>
      </c>
      <c r="AY182" s="215" t="s">
        <v>135</v>
      </c>
    </row>
    <row r="183" spans="1:65" s="13" customFormat="1" ht="11.25">
      <c r="B183" s="204"/>
      <c r="C183" s="205"/>
      <c r="D183" s="206" t="s">
        <v>145</v>
      </c>
      <c r="E183" s="207" t="s">
        <v>1</v>
      </c>
      <c r="F183" s="208" t="s">
        <v>242</v>
      </c>
      <c r="G183" s="205"/>
      <c r="H183" s="209">
        <v>-352</v>
      </c>
      <c r="I183" s="210"/>
      <c r="J183" s="205"/>
      <c r="K183" s="205"/>
      <c r="L183" s="211"/>
      <c r="M183" s="212"/>
      <c r="N183" s="213"/>
      <c r="O183" s="213"/>
      <c r="P183" s="213"/>
      <c r="Q183" s="213"/>
      <c r="R183" s="213"/>
      <c r="S183" s="213"/>
      <c r="T183" s="214"/>
      <c r="AT183" s="215" t="s">
        <v>145</v>
      </c>
      <c r="AU183" s="215" t="s">
        <v>84</v>
      </c>
      <c r="AV183" s="13" t="s">
        <v>84</v>
      </c>
      <c r="AW183" s="13" t="s">
        <v>30</v>
      </c>
      <c r="AX183" s="13" t="s">
        <v>74</v>
      </c>
      <c r="AY183" s="215" t="s">
        <v>135</v>
      </c>
    </row>
    <row r="184" spans="1:65" s="14" customFormat="1" ht="11.25">
      <c r="B184" s="216"/>
      <c r="C184" s="217"/>
      <c r="D184" s="206" t="s">
        <v>145</v>
      </c>
      <c r="E184" s="218" t="s">
        <v>1</v>
      </c>
      <c r="F184" s="219" t="s">
        <v>147</v>
      </c>
      <c r="G184" s="217"/>
      <c r="H184" s="220">
        <v>25298</v>
      </c>
      <c r="I184" s="221"/>
      <c r="J184" s="217"/>
      <c r="K184" s="217"/>
      <c r="L184" s="222"/>
      <c r="M184" s="223"/>
      <c r="N184" s="224"/>
      <c r="O184" s="224"/>
      <c r="P184" s="224"/>
      <c r="Q184" s="224"/>
      <c r="R184" s="224"/>
      <c r="S184" s="224"/>
      <c r="T184" s="225"/>
      <c r="AT184" s="226" t="s">
        <v>145</v>
      </c>
      <c r="AU184" s="226" t="s">
        <v>84</v>
      </c>
      <c r="AV184" s="14" t="s">
        <v>143</v>
      </c>
      <c r="AW184" s="14" t="s">
        <v>30</v>
      </c>
      <c r="AX184" s="14" t="s">
        <v>82</v>
      </c>
      <c r="AY184" s="226" t="s">
        <v>135</v>
      </c>
    </row>
    <row r="185" spans="1:65" s="2" customFormat="1" ht="21.75" customHeight="1">
      <c r="A185" s="34"/>
      <c r="B185" s="35"/>
      <c r="C185" s="227" t="s">
        <v>212</v>
      </c>
      <c r="D185" s="227" t="s">
        <v>202</v>
      </c>
      <c r="E185" s="228" t="s">
        <v>243</v>
      </c>
      <c r="F185" s="229" t="s">
        <v>244</v>
      </c>
      <c r="G185" s="230" t="s">
        <v>159</v>
      </c>
      <c r="H185" s="231">
        <v>12738</v>
      </c>
      <c r="I185" s="308"/>
      <c r="J185" s="233">
        <f>ROUND(I185*H185,2)</f>
        <v>0</v>
      </c>
      <c r="K185" s="229" t="s">
        <v>142</v>
      </c>
      <c r="L185" s="234"/>
      <c r="M185" s="235" t="s">
        <v>1</v>
      </c>
      <c r="N185" s="236" t="s">
        <v>39</v>
      </c>
      <c r="O185" s="71"/>
      <c r="P185" s="200">
        <f>O185*H185</f>
        <v>0</v>
      </c>
      <c r="Q185" s="200">
        <v>1.8000000000000001E-4</v>
      </c>
      <c r="R185" s="200">
        <f>Q185*H185</f>
        <v>2.29284</v>
      </c>
      <c r="S185" s="200">
        <v>0</v>
      </c>
      <c r="T185" s="201">
        <f>S185*H185</f>
        <v>0</v>
      </c>
      <c r="U185" s="34"/>
      <c r="V185" s="34"/>
      <c r="W185" s="34"/>
      <c r="X185" s="34"/>
      <c r="Y185" s="34"/>
      <c r="Z185" s="34"/>
      <c r="AA185" s="34"/>
      <c r="AB185" s="34"/>
      <c r="AC185" s="34"/>
      <c r="AD185" s="34"/>
      <c r="AE185" s="34"/>
      <c r="AR185" s="202" t="s">
        <v>175</v>
      </c>
      <c r="AT185" s="202" t="s">
        <v>202</v>
      </c>
      <c r="AU185" s="202" t="s">
        <v>84</v>
      </c>
      <c r="AY185" s="17" t="s">
        <v>135</v>
      </c>
      <c r="BE185" s="203">
        <f>IF(N185="základní",J185,0)</f>
        <v>0</v>
      </c>
      <c r="BF185" s="203">
        <f>IF(N185="snížená",J185,0)</f>
        <v>0</v>
      </c>
      <c r="BG185" s="203">
        <f>IF(N185="zákl. přenesená",J185,0)</f>
        <v>0</v>
      </c>
      <c r="BH185" s="203">
        <f>IF(N185="sníž. přenesená",J185,0)</f>
        <v>0</v>
      </c>
      <c r="BI185" s="203">
        <f>IF(N185="nulová",J185,0)</f>
        <v>0</v>
      </c>
      <c r="BJ185" s="17" t="s">
        <v>82</v>
      </c>
      <c r="BK185" s="203">
        <f>ROUND(I185*H185,2)</f>
        <v>0</v>
      </c>
      <c r="BL185" s="17" t="s">
        <v>143</v>
      </c>
      <c r="BM185" s="202" t="s">
        <v>245</v>
      </c>
    </row>
    <row r="186" spans="1:65" s="15" customFormat="1" ht="11.25">
      <c r="B186" s="237"/>
      <c r="C186" s="238"/>
      <c r="D186" s="206" t="s">
        <v>145</v>
      </c>
      <c r="E186" s="239" t="s">
        <v>1</v>
      </c>
      <c r="F186" s="240" t="s">
        <v>217</v>
      </c>
      <c r="G186" s="238"/>
      <c r="H186" s="239" t="s">
        <v>1</v>
      </c>
      <c r="I186" s="241"/>
      <c r="J186" s="238"/>
      <c r="K186" s="238"/>
      <c r="L186" s="242"/>
      <c r="M186" s="243"/>
      <c r="N186" s="244"/>
      <c r="O186" s="244"/>
      <c r="P186" s="244"/>
      <c r="Q186" s="244"/>
      <c r="R186" s="244"/>
      <c r="S186" s="244"/>
      <c r="T186" s="245"/>
      <c r="AT186" s="246" t="s">
        <v>145</v>
      </c>
      <c r="AU186" s="246" t="s">
        <v>84</v>
      </c>
      <c r="AV186" s="15" t="s">
        <v>82</v>
      </c>
      <c r="AW186" s="15" t="s">
        <v>30</v>
      </c>
      <c r="AX186" s="15" t="s">
        <v>74</v>
      </c>
      <c r="AY186" s="246" t="s">
        <v>135</v>
      </c>
    </row>
    <row r="187" spans="1:65" s="13" customFormat="1" ht="11.25">
      <c r="B187" s="204"/>
      <c r="C187" s="205"/>
      <c r="D187" s="206" t="s">
        <v>145</v>
      </c>
      <c r="E187" s="207" t="s">
        <v>1</v>
      </c>
      <c r="F187" s="208" t="s">
        <v>246</v>
      </c>
      <c r="G187" s="205"/>
      <c r="H187" s="209">
        <v>10710</v>
      </c>
      <c r="I187" s="210"/>
      <c r="J187" s="205"/>
      <c r="K187" s="205"/>
      <c r="L187" s="211"/>
      <c r="M187" s="212"/>
      <c r="N187" s="213"/>
      <c r="O187" s="213"/>
      <c r="P187" s="213"/>
      <c r="Q187" s="213"/>
      <c r="R187" s="213"/>
      <c r="S187" s="213"/>
      <c r="T187" s="214"/>
      <c r="AT187" s="215" t="s">
        <v>145</v>
      </c>
      <c r="AU187" s="215" t="s">
        <v>84</v>
      </c>
      <c r="AV187" s="13" t="s">
        <v>84</v>
      </c>
      <c r="AW187" s="13" t="s">
        <v>30</v>
      </c>
      <c r="AX187" s="13" t="s">
        <v>74</v>
      </c>
      <c r="AY187" s="215" t="s">
        <v>135</v>
      </c>
    </row>
    <row r="188" spans="1:65" s="13" customFormat="1" ht="11.25">
      <c r="B188" s="204"/>
      <c r="C188" s="205"/>
      <c r="D188" s="206" t="s">
        <v>145</v>
      </c>
      <c r="E188" s="207" t="s">
        <v>1</v>
      </c>
      <c r="F188" s="208" t="s">
        <v>247</v>
      </c>
      <c r="G188" s="205"/>
      <c r="H188" s="209">
        <v>2116</v>
      </c>
      <c r="I188" s="210"/>
      <c r="J188" s="205"/>
      <c r="K188" s="205"/>
      <c r="L188" s="211"/>
      <c r="M188" s="212"/>
      <c r="N188" s="213"/>
      <c r="O188" s="213"/>
      <c r="P188" s="213"/>
      <c r="Q188" s="213"/>
      <c r="R188" s="213"/>
      <c r="S188" s="213"/>
      <c r="T188" s="214"/>
      <c r="AT188" s="215" t="s">
        <v>145</v>
      </c>
      <c r="AU188" s="215" t="s">
        <v>84</v>
      </c>
      <c r="AV188" s="13" t="s">
        <v>84</v>
      </c>
      <c r="AW188" s="13" t="s">
        <v>30</v>
      </c>
      <c r="AX188" s="13" t="s">
        <v>74</v>
      </c>
      <c r="AY188" s="215" t="s">
        <v>135</v>
      </c>
    </row>
    <row r="189" spans="1:65" s="13" customFormat="1" ht="11.25">
      <c r="B189" s="204"/>
      <c r="C189" s="205"/>
      <c r="D189" s="206" t="s">
        <v>145</v>
      </c>
      <c r="E189" s="207" t="s">
        <v>1</v>
      </c>
      <c r="F189" s="208" t="s">
        <v>248</v>
      </c>
      <c r="G189" s="205"/>
      <c r="H189" s="209">
        <v>-88</v>
      </c>
      <c r="I189" s="210"/>
      <c r="J189" s="205"/>
      <c r="K189" s="205"/>
      <c r="L189" s="211"/>
      <c r="M189" s="212"/>
      <c r="N189" s="213"/>
      <c r="O189" s="213"/>
      <c r="P189" s="213"/>
      <c r="Q189" s="213"/>
      <c r="R189" s="213"/>
      <c r="S189" s="213"/>
      <c r="T189" s="214"/>
      <c r="AT189" s="215" t="s">
        <v>145</v>
      </c>
      <c r="AU189" s="215" t="s">
        <v>84</v>
      </c>
      <c r="AV189" s="13" t="s">
        <v>84</v>
      </c>
      <c r="AW189" s="13" t="s">
        <v>30</v>
      </c>
      <c r="AX189" s="13" t="s">
        <v>74</v>
      </c>
      <c r="AY189" s="215" t="s">
        <v>135</v>
      </c>
    </row>
    <row r="190" spans="1:65" s="14" customFormat="1" ht="11.25">
      <c r="B190" s="216"/>
      <c r="C190" s="217"/>
      <c r="D190" s="206" t="s">
        <v>145</v>
      </c>
      <c r="E190" s="218" t="s">
        <v>1</v>
      </c>
      <c r="F190" s="219" t="s">
        <v>147</v>
      </c>
      <c r="G190" s="217"/>
      <c r="H190" s="220">
        <v>12738</v>
      </c>
      <c r="I190" s="221"/>
      <c r="J190" s="217"/>
      <c r="K190" s="217"/>
      <c r="L190" s="222"/>
      <c r="M190" s="223"/>
      <c r="N190" s="224"/>
      <c r="O190" s="224"/>
      <c r="P190" s="224"/>
      <c r="Q190" s="224"/>
      <c r="R190" s="224"/>
      <c r="S190" s="224"/>
      <c r="T190" s="225"/>
      <c r="AT190" s="226" t="s">
        <v>145</v>
      </c>
      <c r="AU190" s="226" t="s">
        <v>84</v>
      </c>
      <c r="AV190" s="14" t="s">
        <v>143</v>
      </c>
      <c r="AW190" s="14" t="s">
        <v>30</v>
      </c>
      <c r="AX190" s="14" t="s">
        <v>82</v>
      </c>
      <c r="AY190" s="226" t="s">
        <v>135</v>
      </c>
    </row>
    <row r="191" spans="1:65" s="2" customFormat="1" ht="21.75" customHeight="1">
      <c r="A191" s="34"/>
      <c r="B191" s="35"/>
      <c r="C191" s="227" t="s">
        <v>7</v>
      </c>
      <c r="D191" s="227" t="s">
        <v>202</v>
      </c>
      <c r="E191" s="228" t="s">
        <v>249</v>
      </c>
      <c r="F191" s="229" t="s">
        <v>250</v>
      </c>
      <c r="G191" s="230" t="s">
        <v>159</v>
      </c>
      <c r="H191" s="231">
        <v>64</v>
      </c>
      <c r="I191" s="308"/>
      <c r="J191" s="233">
        <f>ROUND(I191*H191,2)</f>
        <v>0</v>
      </c>
      <c r="K191" s="229" t="s">
        <v>142</v>
      </c>
      <c r="L191" s="234"/>
      <c r="M191" s="235" t="s">
        <v>1</v>
      </c>
      <c r="N191" s="236" t="s">
        <v>39</v>
      </c>
      <c r="O191" s="71"/>
      <c r="P191" s="200">
        <f>O191*H191</f>
        <v>0</v>
      </c>
      <c r="Q191" s="200">
        <v>5.9268000000000001</v>
      </c>
      <c r="R191" s="200">
        <f>Q191*H191</f>
        <v>379.3152</v>
      </c>
      <c r="S191" s="200">
        <v>0</v>
      </c>
      <c r="T191" s="201">
        <f>S191*H191</f>
        <v>0</v>
      </c>
      <c r="U191" s="34"/>
      <c r="V191" s="34"/>
      <c r="W191" s="34"/>
      <c r="X191" s="34"/>
      <c r="Y191" s="34"/>
      <c r="Z191" s="34"/>
      <c r="AA191" s="34"/>
      <c r="AB191" s="34"/>
      <c r="AC191" s="34"/>
      <c r="AD191" s="34"/>
      <c r="AE191" s="34"/>
      <c r="AR191" s="202" t="s">
        <v>175</v>
      </c>
      <c r="AT191" s="202" t="s">
        <v>202</v>
      </c>
      <c r="AU191" s="202" t="s">
        <v>84</v>
      </c>
      <c r="AY191" s="17" t="s">
        <v>135</v>
      </c>
      <c r="BE191" s="203">
        <f>IF(N191="základní",J191,0)</f>
        <v>0</v>
      </c>
      <c r="BF191" s="203">
        <f>IF(N191="snížená",J191,0)</f>
        <v>0</v>
      </c>
      <c r="BG191" s="203">
        <f>IF(N191="zákl. přenesená",J191,0)</f>
        <v>0</v>
      </c>
      <c r="BH191" s="203">
        <f>IF(N191="sníž. přenesená",J191,0)</f>
        <v>0</v>
      </c>
      <c r="BI191" s="203">
        <f>IF(N191="nulová",J191,0)</f>
        <v>0</v>
      </c>
      <c r="BJ191" s="17" t="s">
        <v>82</v>
      </c>
      <c r="BK191" s="203">
        <f>ROUND(I191*H191,2)</f>
        <v>0</v>
      </c>
      <c r="BL191" s="17" t="s">
        <v>143</v>
      </c>
      <c r="BM191" s="202" t="s">
        <v>251</v>
      </c>
    </row>
    <row r="192" spans="1:65" s="15" customFormat="1" ht="11.25">
      <c r="B192" s="237"/>
      <c r="C192" s="238"/>
      <c r="D192" s="206" t="s">
        <v>145</v>
      </c>
      <c r="E192" s="239" t="s">
        <v>1</v>
      </c>
      <c r="F192" s="240" t="s">
        <v>217</v>
      </c>
      <c r="G192" s="238"/>
      <c r="H192" s="239" t="s">
        <v>1</v>
      </c>
      <c r="I192" s="241"/>
      <c r="J192" s="238"/>
      <c r="K192" s="238"/>
      <c r="L192" s="242"/>
      <c r="M192" s="243"/>
      <c r="N192" s="244"/>
      <c r="O192" s="244"/>
      <c r="P192" s="244"/>
      <c r="Q192" s="244"/>
      <c r="R192" s="244"/>
      <c r="S192" s="244"/>
      <c r="T192" s="245"/>
      <c r="AT192" s="246" t="s">
        <v>145</v>
      </c>
      <c r="AU192" s="246" t="s">
        <v>84</v>
      </c>
      <c r="AV192" s="15" t="s">
        <v>82</v>
      </c>
      <c r="AW192" s="15" t="s">
        <v>30</v>
      </c>
      <c r="AX192" s="15" t="s">
        <v>74</v>
      </c>
      <c r="AY192" s="246" t="s">
        <v>135</v>
      </c>
    </row>
    <row r="193" spans="1:65" s="13" customFormat="1" ht="11.25">
      <c r="B193" s="204"/>
      <c r="C193" s="205"/>
      <c r="D193" s="206" t="s">
        <v>145</v>
      </c>
      <c r="E193" s="207" t="s">
        <v>1</v>
      </c>
      <c r="F193" s="208" t="s">
        <v>252</v>
      </c>
      <c r="G193" s="205"/>
      <c r="H193" s="209">
        <v>64</v>
      </c>
      <c r="I193" s="210"/>
      <c r="J193" s="205"/>
      <c r="K193" s="205"/>
      <c r="L193" s="211"/>
      <c r="M193" s="212"/>
      <c r="N193" s="213"/>
      <c r="O193" s="213"/>
      <c r="P193" s="213"/>
      <c r="Q193" s="213"/>
      <c r="R193" s="213"/>
      <c r="S193" s="213"/>
      <c r="T193" s="214"/>
      <c r="AT193" s="215" t="s">
        <v>145</v>
      </c>
      <c r="AU193" s="215" t="s">
        <v>84</v>
      </c>
      <c r="AV193" s="13" t="s">
        <v>84</v>
      </c>
      <c r="AW193" s="13" t="s">
        <v>30</v>
      </c>
      <c r="AX193" s="13" t="s">
        <v>74</v>
      </c>
      <c r="AY193" s="215" t="s">
        <v>135</v>
      </c>
    </row>
    <row r="194" spans="1:65" s="14" customFormat="1" ht="11.25">
      <c r="B194" s="216"/>
      <c r="C194" s="217"/>
      <c r="D194" s="206" t="s">
        <v>145</v>
      </c>
      <c r="E194" s="218" t="s">
        <v>1</v>
      </c>
      <c r="F194" s="219" t="s">
        <v>147</v>
      </c>
      <c r="G194" s="217"/>
      <c r="H194" s="220">
        <v>64</v>
      </c>
      <c r="I194" s="221"/>
      <c r="J194" s="217"/>
      <c r="K194" s="217"/>
      <c r="L194" s="222"/>
      <c r="M194" s="223"/>
      <c r="N194" s="224"/>
      <c r="O194" s="224"/>
      <c r="P194" s="224"/>
      <c r="Q194" s="224"/>
      <c r="R194" s="224"/>
      <c r="S194" s="224"/>
      <c r="T194" s="225"/>
      <c r="AT194" s="226" t="s">
        <v>145</v>
      </c>
      <c r="AU194" s="226" t="s">
        <v>84</v>
      </c>
      <c r="AV194" s="14" t="s">
        <v>143</v>
      </c>
      <c r="AW194" s="14" t="s">
        <v>30</v>
      </c>
      <c r="AX194" s="14" t="s">
        <v>82</v>
      </c>
      <c r="AY194" s="226" t="s">
        <v>135</v>
      </c>
    </row>
    <row r="195" spans="1:65" s="2" customFormat="1" ht="49.15" customHeight="1">
      <c r="A195" s="34"/>
      <c r="B195" s="35"/>
      <c r="C195" s="191" t="s">
        <v>253</v>
      </c>
      <c r="D195" s="191" t="s">
        <v>138</v>
      </c>
      <c r="E195" s="192" t="s">
        <v>254</v>
      </c>
      <c r="F195" s="193" t="s">
        <v>255</v>
      </c>
      <c r="G195" s="194" t="s">
        <v>159</v>
      </c>
      <c r="H195" s="195">
        <v>284</v>
      </c>
      <c r="I195" s="196"/>
      <c r="J195" s="197">
        <f>ROUND(I195*H195,2)</f>
        <v>0</v>
      </c>
      <c r="K195" s="193" t="s">
        <v>142</v>
      </c>
      <c r="L195" s="39"/>
      <c r="M195" s="198" t="s">
        <v>1</v>
      </c>
      <c r="N195" s="199" t="s">
        <v>39</v>
      </c>
      <c r="O195" s="71"/>
      <c r="P195" s="200">
        <f>O195*H195</f>
        <v>0</v>
      </c>
      <c r="Q195" s="200">
        <v>0</v>
      </c>
      <c r="R195" s="200">
        <f>Q195*H195</f>
        <v>0</v>
      </c>
      <c r="S195" s="200">
        <v>0</v>
      </c>
      <c r="T195" s="201">
        <f>S195*H195</f>
        <v>0</v>
      </c>
      <c r="U195" s="34"/>
      <c r="V195" s="34"/>
      <c r="W195" s="34"/>
      <c r="X195" s="34"/>
      <c r="Y195" s="34"/>
      <c r="Z195" s="34"/>
      <c r="AA195" s="34"/>
      <c r="AB195" s="34"/>
      <c r="AC195" s="34"/>
      <c r="AD195" s="34"/>
      <c r="AE195" s="34"/>
      <c r="AR195" s="202" t="s">
        <v>143</v>
      </c>
      <c r="AT195" s="202" t="s">
        <v>138</v>
      </c>
      <c r="AU195" s="202" t="s">
        <v>84</v>
      </c>
      <c r="AY195" s="17" t="s">
        <v>135</v>
      </c>
      <c r="BE195" s="203">
        <f>IF(N195="základní",J195,0)</f>
        <v>0</v>
      </c>
      <c r="BF195" s="203">
        <f>IF(N195="snížená",J195,0)</f>
        <v>0</v>
      </c>
      <c r="BG195" s="203">
        <f>IF(N195="zákl. přenesená",J195,0)</f>
        <v>0</v>
      </c>
      <c r="BH195" s="203">
        <f>IF(N195="sníž. přenesená",J195,0)</f>
        <v>0</v>
      </c>
      <c r="BI195" s="203">
        <f>IF(N195="nulová",J195,0)</f>
        <v>0</v>
      </c>
      <c r="BJ195" s="17" t="s">
        <v>82</v>
      </c>
      <c r="BK195" s="203">
        <f>ROUND(I195*H195,2)</f>
        <v>0</v>
      </c>
      <c r="BL195" s="17" t="s">
        <v>143</v>
      </c>
      <c r="BM195" s="202" t="s">
        <v>256</v>
      </c>
    </row>
    <row r="196" spans="1:65" s="13" customFormat="1" ht="11.25">
      <c r="B196" s="204"/>
      <c r="C196" s="205"/>
      <c r="D196" s="206" t="s">
        <v>145</v>
      </c>
      <c r="E196" s="207" t="s">
        <v>1</v>
      </c>
      <c r="F196" s="208" t="s">
        <v>257</v>
      </c>
      <c r="G196" s="205"/>
      <c r="H196" s="209">
        <v>284</v>
      </c>
      <c r="I196" s="210"/>
      <c r="J196" s="205"/>
      <c r="K196" s="205"/>
      <c r="L196" s="211"/>
      <c r="M196" s="212"/>
      <c r="N196" s="213"/>
      <c r="O196" s="213"/>
      <c r="P196" s="213"/>
      <c r="Q196" s="213"/>
      <c r="R196" s="213"/>
      <c r="S196" s="213"/>
      <c r="T196" s="214"/>
      <c r="AT196" s="215" t="s">
        <v>145</v>
      </c>
      <c r="AU196" s="215" t="s">
        <v>84</v>
      </c>
      <c r="AV196" s="13" t="s">
        <v>84</v>
      </c>
      <c r="AW196" s="13" t="s">
        <v>30</v>
      </c>
      <c r="AX196" s="13" t="s">
        <v>74</v>
      </c>
      <c r="AY196" s="215" t="s">
        <v>135</v>
      </c>
    </row>
    <row r="197" spans="1:65" s="14" customFormat="1" ht="11.25">
      <c r="B197" s="216"/>
      <c r="C197" s="217"/>
      <c r="D197" s="206" t="s">
        <v>145</v>
      </c>
      <c r="E197" s="218" t="s">
        <v>1</v>
      </c>
      <c r="F197" s="219" t="s">
        <v>147</v>
      </c>
      <c r="G197" s="217"/>
      <c r="H197" s="220">
        <v>284</v>
      </c>
      <c r="I197" s="221"/>
      <c r="J197" s="217"/>
      <c r="K197" s="217"/>
      <c r="L197" s="222"/>
      <c r="M197" s="223"/>
      <c r="N197" s="224"/>
      <c r="O197" s="224"/>
      <c r="P197" s="224"/>
      <c r="Q197" s="224"/>
      <c r="R197" s="224"/>
      <c r="S197" s="224"/>
      <c r="T197" s="225"/>
      <c r="AT197" s="226" t="s">
        <v>145</v>
      </c>
      <c r="AU197" s="226" t="s">
        <v>84</v>
      </c>
      <c r="AV197" s="14" t="s">
        <v>143</v>
      </c>
      <c r="AW197" s="14" t="s">
        <v>30</v>
      </c>
      <c r="AX197" s="14" t="s">
        <v>82</v>
      </c>
      <c r="AY197" s="226" t="s">
        <v>135</v>
      </c>
    </row>
    <row r="198" spans="1:65" s="2" customFormat="1" ht="134.25" customHeight="1">
      <c r="A198" s="34"/>
      <c r="B198" s="35"/>
      <c r="C198" s="191" t="s">
        <v>258</v>
      </c>
      <c r="D198" s="191" t="s">
        <v>138</v>
      </c>
      <c r="E198" s="192" t="s">
        <v>259</v>
      </c>
      <c r="F198" s="193" t="s">
        <v>260</v>
      </c>
      <c r="G198" s="194" t="s">
        <v>192</v>
      </c>
      <c r="H198" s="195">
        <v>7.62</v>
      </c>
      <c r="I198" s="196"/>
      <c r="J198" s="197">
        <f>ROUND(I198*H198,2)</f>
        <v>0</v>
      </c>
      <c r="K198" s="193" t="s">
        <v>142</v>
      </c>
      <c r="L198" s="39"/>
      <c r="M198" s="198" t="s">
        <v>1</v>
      </c>
      <c r="N198" s="199" t="s">
        <v>39</v>
      </c>
      <c r="O198" s="71"/>
      <c r="P198" s="200">
        <f>O198*H198</f>
        <v>0</v>
      </c>
      <c r="Q198" s="200">
        <v>0</v>
      </c>
      <c r="R198" s="200">
        <f>Q198*H198</f>
        <v>0</v>
      </c>
      <c r="S198" s="200">
        <v>0</v>
      </c>
      <c r="T198" s="201">
        <f>S198*H198</f>
        <v>0</v>
      </c>
      <c r="U198" s="34"/>
      <c r="V198" s="34"/>
      <c r="W198" s="34"/>
      <c r="X198" s="34"/>
      <c r="Y198" s="34"/>
      <c r="Z198" s="34"/>
      <c r="AA198" s="34"/>
      <c r="AB198" s="34"/>
      <c r="AC198" s="34"/>
      <c r="AD198" s="34"/>
      <c r="AE198" s="34"/>
      <c r="AR198" s="202" t="s">
        <v>143</v>
      </c>
      <c r="AT198" s="202" t="s">
        <v>138</v>
      </c>
      <c r="AU198" s="202" t="s">
        <v>84</v>
      </c>
      <c r="AY198" s="17" t="s">
        <v>135</v>
      </c>
      <c r="BE198" s="203">
        <f>IF(N198="základní",J198,0)</f>
        <v>0</v>
      </c>
      <c r="BF198" s="203">
        <f>IF(N198="snížená",J198,0)</f>
        <v>0</v>
      </c>
      <c r="BG198" s="203">
        <f>IF(N198="zákl. přenesená",J198,0)</f>
        <v>0</v>
      </c>
      <c r="BH198" s="203">
        <f>IF(N198="sníž. přenesená",J198,0)</f>
        <v>0</v>
      </c>
      <c r="BI198" s="203">
        <f>IF(N198="nulová",J198,0)</f>
        <v>0</v>
      </c>
      <c r="BJ198" s="17" t="s">
        <v>82</v>
      </c>
      <c r="BK198" s="203">
        <f>ROUND(I198*H198,2)</f>
        <v>0</v>
      </c>
      <c r="BL198" s="17" t="s">
        <v>143</v>
      </c>
      <c r="BM198" s="202" t="s">
        <v>261</v>
      </c>
    </row>
    <row r="199" spans="1:65" s="13" customFormat="1" ht="11.25">
      <c r="B199" s="204"/>
      <c r="C199" s="205"/>
      <c r="D199" s="206" t="s">
        <v>145</v>
      </c>
      <c r="E199" s="207" t="s">
        <v>1</v>
      </c>
      <c r="F199" s="208" t="s">
        <v>262</v>
      </c>
      <c r="G199" s="205"/>
      <c r="H199" s="209">
        <v>7.62</v>
      </c>
      <c r="I199" s="210"/>
      <c r="J199" s="205"/>
      <c r="K199" s="205"/>
      <c r="L199" s="211"/>
      <c r="M199" s="212"/>
      <c r="N199" s="213"/>
      <c r="O199" s="213"/>
      <c r="P199" s="213"/>
      <c r="Q199" s="213"/>
      <c r="R199" s="213"/>
      <c r="S199" s="213"/>
      <c r="T199" s="214"/>
      <c r="AT199" s="215" t="s">
        <v>145</v>
      </c>
      <c r="AU199" s="215" t="s">
        <v>84</v>
      </c>
      <c r="AV199" s="13" t="s">
        <v>84</v>
      </c>
      <c r="AW199" s="13" t="s">
        <v>30</v>
      </c>
      <c r="AX199" s="13" t="s">
        <v>74</v>
      </c>
      <c r="AY199" s="215" t="s">
        <v>135</v>
      </c>
    </row>
    <row r="200" spans="1:65" s="14" customFormat="1" ht="11.25">
      <c r="B200" s="216"/>
      <c r="C200" s="217"/>
      <c r="D200" s="206" t="s">
        <v>145</v>
      </c>
      <c r="E200" s="218" t="s">
        <v>1</v>
      </c>
      <c r="F200" s="219" t="s">
        <v>147</v>
      </c>
      <c r="G200" s="217"/>
      <c r="H200" s="220">
        <v>7.62</v>
      </c>
      <c r="I200" s="221"/>
      <c r="J200" s="217"/>
      <c r="K200" s="217"/>
      <c r="L200" s="222"/>
      <c r="M200" s="223"/>
      <c r="N200" s="224"/>
      <c r="O200" s="224"/>
      <c r="P200" s="224"/>
      <c r="Q200" s="224"/>
      <c r="R200" s="224"/>
      <c r="S200" s="224"/>
      <c r="T200" s="225"/>
      <c r="AT200" s="226" t="s">
        <v>145</v>
      </c>
      <c r="AU200" s="226" t="s">
        <v>84</v>
      </c>
      <c r="AV200" s="14" t="s">
        <v>143</v>
      </c>
      <c r="AW200" s="14" t="s">
        <v>30</v>
      </c>
      <c r="AX200" s="14" t="s">
        <v>82</v>
      </c>
      <c r="AY200" s="226" t="s">
        <v>135</v>
      </c>
    </row>
    <row r="201" spans="1:65" s="2" customFormat="1" ht="142.15" customHeight="1">
      <c r="A201" s="34"/>
      <c r="B201" s="35"/>
      <c r="C201" s="191" t="s">
        <v>263</v>
      </c>
      <c r="D201" s="191" t="s">
        <v>138</v>
      </c>
      <c r="E201" s="192" t="s">
        <v>264</v>
      </c>
      <c r="F201" s="193" t="s">
        <v>265</v>
      </c>
      <c r="G201" s="194" t="s">
        <v>266</v>
      </c>
      <c r="H201" s="195">
        <v>100</v>
      </c>
      <c r="I201" s="196"/>
      <c r="J201" s="197">
        <f>ROUND(I201*H201,2)</f>
        <v>0</v>
      </c>
      <c r="K201" s="193" t="s">
        <v>142</v>
      </c>
      <c r="L201" s="39"/>
      <c r="M201" s="198" t="s">
        <v>1</v>
      </c>
      <c r="N201" s="199" t="s">
        <v>39</v>
      </c>
      <c r="O201" s="71"/>
      <c r="P201" s="200">
        <f>O201*H201</f>
        <v>0</v>
      </c>
      <c r="Q201" s="200">
        <v>0</v>
      </c>
      <c r="R201" s="200">
        <f>Q201*H201</f>
        <v>0</v>
      </c>
      <c r="S201" s="200">
        <v>0</v>
      </c>
      <c r="T201" s="201">
        <f>S201*H201</f>
        <v>0</v>
      </c>
      <c r="U201" s="34"/>
      <c r="V201" s="34"/>
      <c r="W201" s="34"/>
      <c r="X201" s="34"/>
      <c r="Y201" s="34"/>
      <c r="Z201" s="34"/>
      <c r="AA201" s="34"/>
      <c r="AB201" s="34"/>
      <c r="AC201" s="34"/>
      <c r="AD201" s="34"/>
      <c r="AE201" s="34"/>
      <c r="AR201" s="202" t="s">
        <v>143</v>
      </c>
      <c r="AT201" s="202" t="s">
        <v>138</v>
      </c>
      <c r="AU201" s="202" t="s">
        <v>84</v>
      </c>
      <c r="AY201" s="17" t="s">
        <v>135</v>
      </c>
      <c r="BE201" s="203">
        <f>IF(N201="základní",J201,0)</f>
        <v>0</v>
      </c>
      <c r="BF201" s="203">
        <f>IF(N201="snížená",J201,0)</f>
        <v>0</v>
      </c>
      <c r="BG201" s="203">
        <f>IF(N201="zákl. přenesená",J201,0)</f>
        <v>0</v>
      </c>
      <c r="BH201" s="203">
        <f>IF(N201="sníž. přenesená",J201,0)</f>
        <v>0</v>
      </c>
      <c r="BI201" s="203">
        <f>IF(N201="nulová",J201,0)</f>
        <v>0</v>
      </c>
      <c r="BJ201" s="17" t="s">
        <v>82</v>
      </c>
      <c r="BK201" s="203">
        <f>ROUND(I201*H201,2)</f>
        <v>0</v>
      </c>
      <c r="BL201" s="17" t="s">
        <v>143</v>
      </c>
      <c r="BM201" s="202" t="s">
        <v>267</v>
      </c>
    </row>
    <row r="202" spans="1:65" s="13" customFormat="1" ht="11.25">
      <c r="B202" s="204"/>
      <c r="C202" s="205"/>
      <c r="D202" s="206" t="s">
        <v>145</v>
      </c>
      <c r="E202" s="207" t="s">
        <v>1</v>
      </c>
      <c r="F202" s="208" t="s">
        <v>268</v>
      </c>
      <c r="G202" s="205"/>
      <c r="H202" s="209">
        <v>100</v>
      </c>
      <c r="I202" s="210"/>
      <c r="J202" s="205"/>
      <c r="K202" s="205"/>
      <c r="L202" s="211"/>
      <c r="M202" s="212"/>
      <c r="N202" s="213"/>
      <c r="O202" s="213"/>
      <c r="P202" s="213"/>
      <c r="Q202" s="213"/>
      <c r="R202" s="213"/>
      <c r="S202" s="213"/>
      <c r="T202" s="214"/>
      <c r="AT202" s="215" t="s">
        <v>145</v>
      </c>
      <c r="AU202" s="215" t="s">
        <v>84</v>
      </c>
      <c r="AV202" s="13" t="s">
        <v>84</v>
      </c>
      <c r="AW202" s="13" t="s">
        <v>30</v>
      </c>
      <c r="AX202" s="13" t="s">
        <v>74</v>
      </c>
      <c r="AY202" s="215" t="s">
        <v>135</v>
      </c>
    </row>
    <row r="203" spans="1:65" s="14" customFormat="1" ht="11.25">
      <c r="B203" s="216"/>
      <c r="C203" s="217"/>
      <c r="D203" s="206" t="s">
        <v>145</v>
      </c>
      <c r="E203" s="218" t="s">
        <v>1</v>
      </c>
      <c r="F203" s="219" t="s">
        <v>147</v>
      </c>
      <c r="G203" s="217"/>
      <c r="H203" s="220">
        <v>100</v>
      </c>
      <c r="I203" s="221"/>
      <c r="J203" s="217"/>
      <c r="K203" s="217"/>
      <c r="L203" s="222"/>
      <c r="M203" s="223"/>
      <c r="N203" s="224"/>
      <c r="O203" s="224"/>
      <c r="P203" s="224"/>
      <c r="Q203" s="224"/>
      <c r="R203" s="224"/>
      <c r="S203" s="224"/>
      <c r="T203" s="225"/>
      <c r="AT203" s="226" t="s">
        <v>145</v>
      </c>
      <c r="AU203" s="226" t="s">
        <v>84</v>
      </c>
      <c r="AV203" s="14" t="s">
        <v>143</v>
      </c>
      <c r="AW203" s="14" t="s">
        <v>30</v>
      </c>
      <c r="AX203" s="14" t="s">
        <v>82</v>
      </c>
      <c r="AY203" s="226" t="s">
        <v>135</v>
      </c>
    </row>
    <row r="204" spans="1:65" s="2" customFormat="1" ht="114.95" customHeight="1">
      <c r="A204" s="34"/>
      <c r="B204" s="35"/>
      <c r="C204" s="191" t="s">
        <v>269</v>
      </c>
      <c r="D204" s="191" t="s">
        <v>138</v>
      </c>
      <c r="E204" s="192" t="s">
        <v>270</v>
      </c>
      <c r="F204" s="193" t="s">
        <v>271</v>
      </c>
      <c r="G204" s="194" t="s">
        <v>266</v>
      </c>
      <c r="H204" s="195">
        <v>4</v>
      </c>
      <c r="I204" s="196"/>
      <c r="J204" s="197">
        <f>ROUND(I204*H204,2)</f>
        <v>0</v>
      </c>
      <c r="K204" s="193" t="s">
        <v>142</v>
      </c>
      <c r="L204" s="39"/>
      <c r="M204" s="198" t="s">
        <v>1</v>
      </c>
      <c r="N204" s="199" t="s">
        <v>39</v>
      </c>
      <c r="O204" s="71"/>
      <c r="P204" s="200">
        <f>O204*H204</f>
        <v>0</v>
      </c>
      <c r="Q204" s="200">
        <v>0</v>
      </c>
      <c r="R204" s="200">
        <f>Q204*H204</f>
        <v>0</v>
      </c>
      <c r="S204" s="200">
        <v>0</v>
      </c>
      <c r="T204" s="201">
        <f>S204*H204</f>
        <v>0</v>
      </c>
      <c r="U204" s="34"/>
      <c r="V204" s="34"/>
      <c r="W204" s="34"/>
      <c r="X204" s="34"/>
      <c r="Y204" s="34"/>
      <c r="Z204" s="34"/>
      <c r="AA204" s="34"/>
      <c r="AB204" s="34"/>
      <c r="AC204" s="34"/>
      <c r="AD204" s="34"/>
      <c r="AE204" s="34"/>
      <c r="AR204" s="202" t="s">
        <v>143</v>
      </c>
      <c r="AT204" s="202" t="s">
        <v>138</v>
      </c>
      <c r="AU204" s="202" t="s">
        <v>84</v>
      </c>
      <c r="AY204" s="17" t="s">
        <v>135</v>
      </c>
      <c r="BE204" s="203">
        <f>IF(N204="základní",J204,0)</f>
        <v>0</v>
      </c>
      <c r="BF204" s="203">
        <f>IF(N204="snížená",J204,0)</f>
        <v>0</v>
      </c>
      <c r="BG204" s="203">
        <f>IF(N204="zákl. přenesená",J204,0)</f>
        <v>0</v>
      </c>
      <c r="BH204" s="203">
        <f>IF(N204="sníž. přenesená",J204,0)</f>
        <v>0</v>
      </c>
      <c r="BI204" s="203">
        <f>IF(N204="nulová",J204,0)</f>
        <v>0</v>
      </c>
      <c r="BJ204" s="17" t="s">
        <v>82</v>
      </c>
      <c r="BK204" s="203">
        <f>ROUND(I204*H204,2)</f>
        <v>0</v>
      </c>
      <c r="BL204" s="17" t="s">
        <v>143</v>
      </c>
      <c r="BM204" s="202" t="s">
        <v>272</v>
      </c>
    </row>
    <row r="205" spans="1:65" s="13" customFormat="1" ht="11.25">
      <c r="B205" s="204"/>
      <c r="C205" s="205"/>
      <c r="D205" s="206" t="s">
        <v>145</v>
      </c>
      <c r="E205" s="207" t="s">
        <v>1</v>
      </c>
      <c r="F205" s="208" t="s">
        <v>143</v>
      </c>
      <c r="G205" s="205"/>
      <c r="H205" s="209">
        <v>4</v>
      </c>
      <c r="I205" s="210"/>
      <c r="J205" s="205"/>
      <c r="K205" s="205"/>
      <c r="L205" s="211"/>
      <c r="M205" s="212"/>
      <c r="N205" s="213"/>
      <c r="O205" s="213"/>
      <c r="P205" s="213"/>
      <c r="Q205" s="213"/>
      <c r="R205" s="213"/>
      <c r="S205" s="213"/>
      <c r="T205" s="214"/>
      <c r="AT205" s="215" t="s">
        <v>145</v>
      </c>
      <c r="AU205" s="215" t="s">
        <v>84</v>
      </c>
      <c r="AV205" s="13" t="s">
        <v>84</v>
      </c>
      <c r="AW205" s="13" t="s">
        <v>30</v>
      </c>
      <c r="AX205" s="13" t="s">
        <v>74</v>
      </c>
      <c r="AY205" s="215" t="s">
        <v>135</v>
      </c>
    </row>
    <row r="206" spans="1:65" s="14" customFormat="1" ht="11.25">
      <c r="B206" s="216"/>
      <c r="C206" s="217"/>
      <c r="D206" s="206" t="s">
        <v>145</v>
      </c>
      <c r="E206" s="218" t="s">
        <v>1</v>
      </c>
      <c r="F206" s="219" t="s">
        <v>147</v>
      </c>
      <c r="G206" s="217"/>
      <c r="H206" s="220">
        <v>4</v>
      </c>
      <c r="I206" s="221"/>
      <c r="J206" s="217"/>
      <c r="K206" s="217"/>
      <c r="L206" s="222"/>
      <c r="M206" s="223"/>
      <c r="N206" s="224"/>
      <c r="O206" s="224"/>
      <c r="P206" s="224"/>
      <c r="Q206" s="224"/>
      <c r="R206" s="224"/>
      <c r="S206" s="224"/>
      <c r="T206" s="225"/>
      <c r="AT206" s="226" t="s">
        <v>145</v>
      </c>
      <c r="AU206" s="226" t="s">
        <v>84</v>
      </c>
      <c r="AV206" s="14" t="s">
        <v>143</v>
      </c>
      <c r="AW206" s="14" t="s">
        <v>30</v>
      </c>
      <c r="AX206" s="14" t="s">
        <v>82</v>
      </c>
      <c r="AY206" s="226" t="s">
        <v>135</v>
      </c>
    </row>
    <row r="207" spans="1:65" s="2" customFormat="1" ht="101.25" customHeight="1">
      <c r="A207" s="34"/>
      <c r="B207" s="35"/>
      <c r="C207" s="191" t="s">
        <v>273</v>
      </c>
      <c r="D207" s="191" t="s">
        <v>138</v>
      </c>
      <c r="E207" s="192" t="s">
        <v>274</v>
      </c>
      <c r="F207" s="193" t="s">
        <v>275</v>
      </c>
      <c r="G207" s="194" t="s">
        <v>227</v>
      </c>
      <c r="H207" s="195">
        <v>7570</v>
      </c>
      <c r="I207" s="196"/>
      <c r="J207" s="197">
        <f>ROUND(I207*H207,2)</f>
        <v>0</v>
      </c>
      <c r="K207" s="193" t="s">
        <v>142</v>
      </c>
      <c r="L207" s="39"/>
      <c r="M207" s="198" t="s">
        <v>1</v>
      </c>
      <c r="N207" s="199" t="s">
        <v>39</v>
      </c>
      <c r="O207" s="71"/>
      <c r="P207" s="200">
        <f>O207*H207</f>
        <v>0</v>
      </c>
      <c r="Q207" s="200">
        <v>0</v>
      </c>
      <c r="R207" s="200">
        <f>Q207*H207</f>
        <v>0</v>
      </c>
      <c r="S207" s="200">
        <v>0</v>
      </c>
      <c r="T207" s="201">
        <f>S207*H207</f>
        <v>0</v>
      </c>
      <c r="U207" s="34"/>
      <c r="V207" s="34"/>
      <c r="W207" s="34"/>
      <c r="X207" s="34"/>
      <c r="Y207" s="34"/>
      <c r="Z207" s="34"/>
      <c r="AA207" s="34"/>
      <c r="AB207" s="34"/>
      <c r="AC207" s="34"/>
      <c r="AD207" s="34"/>
      <c r="AE207" s="34"/>
      <c r="AR207" s="202" t="s">
        <v>143</v>
      </c>
      <c r="AT207" s="202" t="s">
        <v>138</v>
      </c>
      <c r="AU207" s="202" t="s">
        <v>84</v>
      </c>
      <c r="AY207" s="17" t="s">
        <v>135</v>
      </c>
      <c r="BE207" s="203">
        <f>IF(N207="základní",J207,0)</f>
        <v>0</v>
      </c>
      <c r="BF207" s="203">
        <f>IF(N207="snížená",J207,0)</f>
        <v>0</v>
      </c>
      <c r="BG207" s="203">
        <f>IF(N207="zákl. přenesená",J207,0)</f>
        <v>0</v>
      </c>
      <c r="BH207" s="203">
        <f>IF(N207="sníž. přenesená",J207,0)</f>
        <v>0</v>
      </c>
      <c r="BI207" s="203">
        <f>IF(N207="nulová",J207,0)</f>
        <v>0</v>
      </c>
      <c r="BJ207" s="17" t="s">
        <v>82</v>
      </c>
      <c r="BK207" s="203">
        <f>ROUND(I207*H207,2)</f>
        <v>0</v>
      </c>
      <c r="BL207" s="17" t="s">
        <v>143</v>
      </c>
      <c r="BM207" s="202" t="s">
        <v>276</v>
      </c>
    </row>
    <row r="208" spans="1:65" s="13" customFormat="1" ht="11.25">
      <c r="B208" s="204"/>
      <c r="C208" s="205"/>
      <c r="D208" s="206" t="s">
        <v>145</v>
      </c>
      <c r="E208" s="207" t="s">
        <v>1</v>
      </c>
      <c r="F208" s="208" t="s">
        <v>277</v>
      </c>
      <c r="G208" s="205"/>
      <c r="H208" s="209">
        <v>7570</v>
      </c>
      <c r="I208" s="210"/>
      <c r="J208" s="205"/>
      <c r="K208" s="205"/>
      <c r="L208" s="211"/>
      <c r="M208" s="212"/>
      <c r="N208" s="213"/>
      <c r="O208" s="213"/>
      <c r="P208" s="213"/>
      <c r="Q208" s="213"/>
      <c r="R208" s="213"/>
      <c r="S208" s="213"/>
      <c r="T208" s="214"/>
      <c r="AT208" s="215" t="s">
        <v>145</v>
      </c>
      <c r="AU208" s="215" t="s">
        <v>84</v>
      </c>
      <c r="AV208" s="13" t="s">
        <v>84</v>
      </c>
      <c r="AW208" s="13" t="s">
        <v>30</v>
      </c>
      <c r="AX208" s="13" t="s">
        <v>74</v>
      </c>
      <c r="AY208" s="215" t="s">
        <v>135</v>
      </c>
    </row>
    <row r="209" spans="1:65" s="14" customFormat="1" ht="11.25">
      <c r="B209" s="216"/>
      <c r="C209" s="217"/>
      <c r="D209" s="206" t="s">
        <v>145</v>
      </c>
      <c r="E209" s="218" t="s">
        <v>1</v>
      </c>
      <c r="F209" s="219" t="s">
        <v>147</v>
      </c>
      <c r="G209" s="217"/>
      <c r="H209" s="220">
        <v>7570</v>
      </c>
      <c r="I209" s="221"/>
      <c r="J209" s="217"/>
      <c r="K209" s="217"/>
      <c r="L209" s="222"/>
      <c r="M209" s="223"/>
      <c r="N209" s="224"/>
      <c r="O209" s="224"/>
      <c r="P209" s="224"/>
      <c r="Q209" s="224"/>
      <c r="R209" s="224"/>
      <c r="S209" s="224"/>
      <c r="T209" s="225"/>
      <c r="AT209" s="226" t="s">
        <v>145</v>
      </c>
      <c r="AU209" s="226" t="s">
        <v>84</v>
      </c>
      <c r="AV209" s="14" t="s">
        <v>143</v>
      </c>
      <c r="AW209" s="14" t="s">
        <v>30</v>
      </c>
      <c r="AX209" s="14" t="s">
        <v>82</v>
      </c>
      <c r="AY209" s="226" t="s">
        <v>135</v>
      </c>
    </row>
    <row r="210" spans="1:65" s="2" customFormat="1" ht="78" customHeight="1">
      <c r="A210" s="34"/>
      <c r="B210" s="35"/>
      <c r="C210" s="191" t="s">
        <v>278</v>
      </c>
      <c r="D210" s="191" t="s">
        <v>138</v>
      </c>
      <c r="E210" s="192" t="s">
        <v>279</v>
      </c>
      <c r="F210" s="193" t="s">
        <v>280</v>
      </c>
      <c r="G210" s="194" t="s">
        <v>198</v>
      </c>
      <c r="H210" s="195">
        <v>2160</v>
      </c>
      <c r="I210" s="196"/>
      <c r="J210" s="197">
        <f>ROUND(I210*H210,2)</f>
        <v>0</v>
      </c>
      <c r="K210" s="193" t="s">
        <v>142</v>
      </c>
      <c r="L210" s="39"/>
      <c r="M210" s="198" t="s">
        <v>1</v>
      </c>
      <c r="N210" s="199" t="s">
        <v>39</v>
      </c>
      <c r="O210" s="71"/>
      <c r="P210" s="200">
        <f>O210*H210</f>
        <v>0</v>
      </c>
      <c r="Q210" s="200">
        <v>0</v>
      </c>
      <c r="R210" s="200">
        <f>Q210*H210</f>
        <v>0</v>
      </c>
      <c r="S210" s="200">
        <v>0</v>
      </c>
      <c r="T210" s="201">
        <f>S210*H210</f>
        <v>0</v>
      </c>
      <c r="U210" s="34"/>
      <c r="V210" s="34"/>
      <c r="W210" s="34"/>
      <c r="X210" s="34"/>
      <c r="Y210" s="34"/>
      <c r="Z210" s="34"/>
      <c r="AA210" s="34"/>
      <c r="AB210" s="34"/>
      <c r="AC210" s="34"/>
      <c r="AD210" s="34"/>
      <c r="AE210" s="34"/>
      <c r="AR210" s="202" t="s">
        <v>143</v>
      </c>
      <c r="AT210" s="202" t="s">
        <v>138</v>
      </c>
      <c r="AU210" s="202" t="s">
        <v>84</v>
      </c>
      <c r="AY210" s="17" t="s">
        <v>135</v>
      </c>
      <c r="BE210" s="203">
        <f>IF(N210="základní",J210,0)</f>
        <v>0</v>
      </c>
      <c r="BF210" s="203">
        <f>IF(N210="snížená",J210,0)</f>
        <v>0</v>
      </c>
      <c r="BG210" s="203">
        <f>IF(N210="zákl. přenesená",J210,0)</f>
        <v>0</v>
      </c>
      <c r="BH210" s="203">
        <f>IF(N210="sníž. přenesená",J210,0)</f>
        <v>0</v>
      </c>
      <c r="BI210" s="203">
        <f>IF(N210="nulová",J210,0)</f>
        <v>0</v>
      </c>
      <c r="BJ210" s="17" t="s">
        <v>82</v>
      </c>
      <c r="BK210" s="203">
        <f>ROUND(I210*H210,2)</f>
        <v>0</v>
      </c>
      <c r="BL210" s="17" t="s">
        <v>143</v>
      </c>
      <c r="BM210" s="202" t="s">
        <v>281</v>
      </c>
    </row>
    <row r="211" spans="1:65" s="13" customFormat="1" ht="11.25">
      <c r="B211" s="204"/>
      <c r="C211" s="205"/>
      <c r="D211" s="206" t="s">
        <v>145</v>
      </c>
      <c r="E211" s="207" t="s">
        <v>1</v>
      </c>
      <c r="F211" s="208" t="s">
        <v>282</v>
      </c>
      <c r="G211" s="205"/>
      <c r="H211" s="209">
        <v>2160</v>
      </c>
      <c r="I211" s="210"/>
      <c r="J211" s="205"/>
      <c r="K211" s="205"/>
      <c r="L211" s="211"/>
      <c r="M211" s="212"/>
      <c r="N211" s="213"/>
      <c r="O211" s="213"/>
      <c r="P211" s="213"/>
      <c r="Q211" s="213"/>
      <c r="R211" s="213"/>
      <c r="S211" s="213"/>
      <c r="T211" s="214"/>
      <c r="AT211" s="215" t="s">
        <v>145</v>
      </c>
      <c r="AU211" s="215" t="s">
        <v>84</v>
      </c>
      <c r="AV211" s="13" t="s">
        <v>84</v>
      </c>
      <c r="AW211" s="13" t="s">
        <v>30</v>
      </c>
      <c r="AX211" s="13" t="s">
        <v>74</v>
      </c>
      <c r="AY211" s="215" t="s">
        <v>135</v>
      </c>
    </row>
    <row r="212" spans="1:65" s="14" customFormat="1" ht="11.25">
      <c r="B212" s="216"/>
      <c r="C212" s="217"/>
      <c r="D212" s="206" t="s">
        <v>145</v>
      </c>
      <c r="E212" s="218" t="s">
        <v>1</v>
      </c>
      <c r="F212" s="219" t="s">
        <v>147</v>
      </c>
      <c r="G212" s="217"/>
      <c r="H212" s="220">
        <v>2160</v>
      </c>
      <c r="I212" s="221"/>
      <c r="J212" s="217"/>
      <c r="K212" s="217"/>
      <c r="L212" s="222"/>
      <c r="M212" s="223"/>
      <c r="N212" s="224"/>
      <c r="O212" s="224"/>
      <c r="P212" s="224"/>
      <c r="Q212" s="224"/>
      <c r="R212" s="224"/>
      <c r="S212" s="224"/>
      <c r="T212" s="225"/>
      <c r="AT212" s="226" t="s">
        <v>145</v>
      </c>
      <c r="AU212" s="226" t="s">
        <v>84</v>
      </c>
      <c r="AV212" s="14" t="s">
        <v>143</v>
      </c>
      <c r="AW212" s="14" t="s">
        <v>30</v>
      </c>
      <c r="AX212" s="14" t="s">
        <v>82</v>
      </c>
      <c r="AY212" s="226" t="s">
        <v>135</v>
      </c>
    </row>
    <row r="213" spans="1:65" s="12" customFormat="1" ht="25.9" customHeight="1">
      <c r="B213" s="175"/>
      <c r="C213" s="176"/>
      <c r="D213" s="177" t="s">
        <v>73</v>
      </c>
      <c r="E213" s="178" t="s">
        <v>283</v>
      </c>
      <c r="F213" s="178" t="s">
        <v>284</v>
      </c>
      <c r="G213" s="176"/>
      <c r="H213" s="176"/>
      <c r="I213" s="179"/>
      <c r="J213" s="180">
        <f>BK213</f>
        <v>0</v>
      </c>
      <c r="K213" s="176"/>
      <c r="L213" s="181"/>
      <c r="M213" s="182"/>
      <c r="N213" s="183"/>
      <c r="O213" s="183"/>
      <c r="P213" s="184">
        <f>SUM(P214:P222)</f>
        <v>0</v>
      </c>
      <c r="Q213" s="183"/>
      <c r="R213" s="184">
        <f>SUM(R214:R222)</f>
        <v>0</v>
      </c>
      <c r="S213" s="183"/>
      <c r="T213" s="185">
        <f>SUM(T214:T222)</f>
        <v>0</v>
      </c>
      <c r="AR213" s="186" t="s">
        <v>143</v>
      </c>
      <c r="AT213" s="187" t="s">
        <v>73</v>
      </c>
      <c r="AU213" s="187" t="s">
        <v>74</v>
      </c>
      <c r="AY213" s="186" t="s">
        <v>135</v>
      </c>
      <c r="BK213" s="188">
        <f>SUM(BK214:BK222)</f>
        <v>0</v>
      </c>
    </row>
    <row r="214" spans="1:65" s="2" customFormat="1" ht="128.65" customHeight="1">
      <c r="A214" s="34"/>
      <c r="B214" s="35"/>
      <c r="C214" s="191" t="s">
        <v>285</v>
      </c>
      <c r="D214" s="191" t="s">
        <v>138</v>
      </c>
      <c r="E214" s="192" t="s">
        <v>286</v>
      </c>
      <c r="F214" s="193" t="s">
        <v>287</v>
      </c>
      <c r="G214" s="194" t="s">
        <v>205</v>
      </c>
      <c r="H214" s="195">
        <v>1600</v>
      </c>
      <c r="I214" s="196"/>
      <c r="J214" s="197">
        <f>ROUND(I214*H214,2)</f>
        <v>0</v>
      </c>
      <c r="K214" s="193" t="s">
        <v>142</v>
      </c>
      <c r="L214" s="39"/>
      <c r="M214" s="198" t="s">
        <v>1</v>
      </c>
      <c r="N214" s="199" t="s">
        <v>39</v>
      </c>
      <c r="O214" s="71"/>
      <c r="P214" s="200">
        <f>O214*H214</f>
        <v>0</v>
      </c>
      <c r="Q214" s="200">
        <v>0</v>
      </c>
      <c r="R214" s="200">
        <f>Q214*H214</f>
        <v>0</v>
      </c>
      <c r="S214" s="200">
        <v>0</v>
      </c>
      <c r="T214" s="201">
        <f>S214*H214</f>
        <v>0</v>
      </c>
      <c r="U214" s="34"/>
      <c r="V214" s="34"/>
      <c r="W214" s="34"/>
      <c r="X214" s="34"/>
      <c r="Y214" s="34"/>
      <c r="Z214" s="34"/>
      <c r="AA214" s="34"/>
      <c r="AB214" s="34"/>
      <c r="AC214" s="34"/>
      <c r="AD214" s="34"/>
      <c r="AE214" s="34"/>
      <c r="AR214" s="202" t="s">
        <v>288</v>
      </c>
      <c r="AT214" s="202" t="s">
        <v>138</v>
      </c>
      <c r="AU214" s="202" t="s">
        <v>82</v>
      </c>
      <c r="AY214" s="17" t="s">
        <v>135</v>
      </c>
      <c r="BE214" s="203">
        <f>IF(N214="základní",J214,0)</f>
        <v>0</v>
      </c>
      <c r="BF214" s="203">
        <f>IF(N214="snížená",J214,0)</f>
        <v>0</v>
      </c>
      <c r="BG214" s="203">
        <f>IF(N214="zákl. přenesená",J214,0)</f>
        <v>0</v>
      </c>
      <c r="BH214" s="203">
        <f>IF(N214="sníž. přenesená",J214,0)</f>
        <v>0</v>
      </c>
      <c r="BI214" s="203">
        <f>IF(N214="nulová",J214,0)</f>
        <v>0</v>
      </c>
      <c r="BJ214" s="17" t="s">
        <v>82</v>
      </c>
      <c r="BK214" s="203">
        <f>ROUND(I214*H214,2)</f>
        <v>0</v>
      </c>
      <c r="BL214" s="17" t="s">
        <v>288</v>
      </c>
      <c r="BM214" s="202" t="s">
        <v>289</v>
      </c>
    </row>
    <row r="215" spans="1:65" s="13" customFormat="1" ht="11.25">
      <c r="B215" s="204"/>
      <c r="C215" s="205"/>
      <c r="D215" s="206" t="s">
        <v>145</v>
      </c>
      <c r="E215" s="207" t="s">
        <v>1</v>
      </c>
      <c r="F215" s="208" t="s">
        <v>290</v>
      </c>
      <c r="G215" s="205"/>
      <c r="H215" s="209">
        <v>1600</v>
      </c>
      <c r="I215" s="210"/>
      <c r="J215" s="205"/>
      <c r="K215" s="205"/>
      <c r="L215" s="211"/>
      <c r="M215" s="212"/>
      <c r="N215" s="213"/>
      <c r="O215" s="213"/>
      <c r="P215" s="213"/>
      <c r="Q215" s="213"/>
      <c r="R215" s="213"/>
      <c r="S215" s="213"/>
      <c r="T215" s="214"/>
      <c r="AT215" s="215" t="s">
        <v>145</v>
      </c>
      <c r="AU215" s="215" t="s">
        <v>82</v>
      </c>
      <c r="AV215" s="13" t="s">
        <v>84</v>
      </c>
      <c r="AW215" s="13" t="s">
        <v>30</v>
      </c>
      <c r="AX215" s="13" t="s">
        <v>74</v>
      </c>
      <c r="AY215" s="215" t="s">
        <v>135</v>
      </c>
    </row>
    <row r="216" spans="1:65" s="14" customFormat="1" ht="11.25">
      <c r="B216" s="216"/>
      <c r="C216" s="217"/>
      <c r="D216" s="206" t="s">
        <v>145</v>
      </c>
      <c r="E216" s="218" t="s">
        <v>1</v>
      </c>
      <c r="F216" s="219" t="s">
        <v>147</v>
      </c>
      <c r="G216" s="217"/>
      <c r="H216" s="220">
        <v>1600</v>
      </c>
      <c r="I216" s="221"/>
      <c r="J216" s="217"/>
      <c r="K216" s="217"/>
      <c r="L216" s="222"/>
      <c r="M216" s="223"/>
      <c r="N216" s="224"/>
      <c r="O216" s="224"/>
      <c r="P216" s="224"/>
      <c r="Q216" s="224"/>
      <c r="R216" s="224"/>
      <c r="S216" s="224"/>
      <c r="T216" s="225"/>
      <c r="AT216" s="226" t="s">
        <v>145</v>
      </c>
      <c r="AU216" s="226" t="s">
        <v>82</v>
      </c>
      <c r="AV216" s="14" t="s">
        <v>143</v>
      </c>
      <c r="AW216" s="14" t="s">
        <v>30</v>
      </c>
      <c r="AX216" s="14" t="s">
        <v>82</v>
      </c>
      <c r="AY216" s="226" t="s">
        <v>135</v>
      </c>
    </row>
    <row r="217" spans="1:65" s="2" customFormat="1" ht="156.75" customHeight="1">
      <c r="A217" s="34"/>
      <c r="B217" s="35"/>
      <c r="C217" s="191" t="s">
        <v>291</v>
      </c>
      <c r="D217" s="191" t="s">
        <v>138</v>
      </c>
      <c r="E217" s="192" t="s">
        <v>292</v>
      </c>
      <c r="F217" s="193" t="s">
        <v>293</v>
      </c>
      <c r="G217" s="194" t="s">
        <v>205</v>
      </c>
      <c r="H217" s="195">
        <v>4800.6000000000004</v>
      </c>
      <c r="I217" s="196"/>
      <c r="J217" s="197">
        <f>ROUND(I217*H217,2)</f>
        <v>0</v>
      </c>
      <c r="K217" s="193" t="s">
        <v>142</v>
      </c>
      <c r="L217" s="39"/>
      <c r="M217" s="198" t="s">
        <v>1</v>
      </c>
      <c r="N217" s="199" t="s">
        <v>39</v>
      </c>
      <c r="O217" s="71"/>
      <c r="P217" s="200">
        <f>O217*H217</f>
        <v>0</v>
      </c>
      <c r="Q217" s="200">
        <v>0</v>
      </c>
      <c r="R217" s="200">
        <f>Q217*H217</f>
        <v>0</v>
      </c>
      <c r="S217" s="200">
        <v>0</v>
      </c>
      <c r="T217" s="201">
        <f>S217*H217</f>
        <v>0</v>
      </c>
      <c r="U217" s="34"/>
      <c r="V217" s="34"/>
      <c r="W217" s="34"/>
      <c r="X217" s="34"/>
      <c r="Y217" s="34"/>
      <c r="Z217" s="34"/>
      <c r="AA217" s="34"/>
      <c r="AB217" s="34"/>
      <c r="AC217" s="34"/>
      <c r="AD217" s="34"/>
      <c r="AE217" s="34"/>
      <c r="AR217" s="202" t="s">
        <v>288</v>
      </c>
      <c r="AT217" s="202" t="s">
        <v>138</v>
      </c>
      <c r="AU217" s="202" t="s">
        <v>82</v>
      </c>
      <c r="AY217" s="17" t="s">
        <v>135</v>
      </c>
      <c r="BE217" s="203">
        <f>IF(N217="základní",J217,0)</f>
        <v>0</v>
      </c>
      <c r="BF217" s="203">
        <f>IF(N217="snížená",J217,0)</f>
        <v>0</v>
      </c>
      <c r="BG217" s="203">
        <f>IF(N217="zákl. přenesená",J217,0)</f>
        <v>0</v>
      </c>
      <c r="BH217" s="203">
        <f>IF(N217="sníž. přenesená",J217,0)</f>
        <v>0</v>
      </c>
      <c r="BI217" s="203">
        <f>IF(N217="nulová",J217,0)</f>
        <v>0</v>
      </c>
      <c r="BJ217" s="17" t="s">
        <v>82</v>
      </c>
      <c r="BK217" s="203">
        <f>ROUND(I217*H217,2)</f>
        <v>0</v>
      </c>
      <c r="BL217" s="17" t="s">
        <v>288</v>
      </c>
      <c r="BM217" s="202" t="s">
        <v>294</v>
      </c>
    </row>
    <row r="218" spans="1:65" s="13" customFormat="1" ht="11.25">
      <c r="B218" s="204"/>
      <c r="C218" s="205"/>
      <c r="D218" s="206" t="s">
        <v>145</v>
      </c>
      <c r="E218" s="207" t="s">
        <v>1</v>
      </c>
      <c r="F218" s="208" t="s">
        <v>295</v>
      </c>
      <c r="G218" s="205"/>
      <c r="H218" s="209">
        <v>4800.6000000000004</v>
      </c>
      <c r="I218" s="210"/>
      <c r="J218" s="205"/>
      <c r="K218" s="205"/>
      <c r="L218" s="211"/>
      <c r="M218" s="212"/>
      <c r="N218" s="213"/>
      <c r="O218" s="213"/>
      <c r="P218" s="213"/>
      <c r="Q218" s="213"/>
      <c r="R218" s="213"/>
      <c r="S218" s="213"/>
      <c r="T218" s="214"/>
      <c r="AT218" s="215" t="s">
        <v>145</v>
      </c>
      <c r="AU218" s="215" t="s">
        <v>82</v>
      </c>
      <c r="AV218" s="13" t="s">
        <v>84</v>
      </c>
      <c r="AW218" s="13" t="s">
        <v>30</v>
      </c>
      <c r="AX218" s="13" t="s">
        <v>74</v>
      </c>
      <c r="AY218" s="215" t="s">
        <v>135</v>
      </c>
    </row>
    <row r="219" spans="1:65" s="14" customFormat="1" ht="11.25">
      <c r="B219" s="216"/>
      <c r="C219" s="217"/>
      <c r="D219" s="206" t="s">
        <v>145</v>
      </c>
      <c r="E219" s="218" t="s">
        <v>1</v>
      </c>
      <c r="F219" s="219" t="s">
        <v>147</v>
      </c>
      <c r="G219" s="217"/>
      <c r="H219" s="220">
        <v>4800.6000000000004</v>
      </c>
      <c r="I219" s="221"/>
      <c r="J219" s="217"/>
      <c r="K219" s="217"/>
      <c r="L219" s="222"/>
      <c r="M219" s="223"/>
      <c r="N219" s="224"/>
      <c r="O219" s="224"/>
      <c r="P219" s="224"/>
      <c r="Q219" s="224"/>
      <c r="R219" s="224"/>
      <c r="S219" s="224"/>
      <c r="T219" s="225"/>
      <c r="AT219" s="226" t="s">
        <v>145</v>
      </c>
      <c r="AU219" s="226" t="s">
        <v>82</v>
      </c>
      <c r="AV219" s="14" t="s">
        <v>143</v>
      </c>
      <c r="AW219" s="14" t="s">
        <v>30</v>
      </c>
      <c r="AX219" s="14" t="s">
        <v>82</v>
      </c>
      <c r="AY219" s="226" t="s">
        <v>135</v>
      </c>
    </row>
    <row r="220" spans="1:65" s="2" customFormat="1" ht="90" customHeight="1">
      <c r="A220" s="34"/>
      <c r="B220" s="35"/>
      <c r="C220" s="191" t="s">
        <v>296</v>
      </c>
      <c r="D220" s="191" t="s">
        <v>138</v>
      </c>
      <c r="E220" s="192" t="s">
        <v>297</v>
      </c>
      <c r="F220" s="193" t="s">
        <v>298</v>
      </c>
      <c r="G220" s="194" t="s">
        <v>159</v>
      </c>
      <c r="H220" s="195">
        <v>4</v>
      </c>
      <c r="I220" s="196"/>
      <c r="J220" s="197">
        <f>ROUND(I220*H220,2)</f>
        <v>0</v>
      </c>
      <c r="K220" s="193" t="s">
        <v>142</v>
      </c>
      <c r="L220" s="39"/>
      <c r="M220" s="198" t="s">
        <v>1</v>
      </c>
      <c r="N220" s="199" t="s">
        <v>39</v>
      </c>
      <c r="O220" s="71"/>
      <c r="P220" s="200">
        <f>O220*H220</f>
        <v>0</v>
      </c>
      <c r="Q220" s="200">
        <v>0</v>
      </c>
      <c r="R220" s="200">
        <f>Q220*H220</f>
        <v>0</v>
      </c>
      <c r="S220" s="200">
        <v>0</v>
      </c>
      <c r="T220" s="201">
        <f>S220*H220</f>
        <v>0</v>
      </c>
      <c r="U220" s="34"/>
      <c r="V220" s="34"/>
      <c r="W220" s="34"/>
      <c r="X220" s="34"/>
      <c r="Y220" s="34"/>
      <c r="Z220" s="34"/>
      <c r="AA220" s="34"/>
      <c r="AB220" s="34"/>
      <c r="AC220" s="34"/>
      <c r="AD220" s="34"/>
      <c r="AE220" s="34"/>
      <c r="AR220" s="202" t="s">
        <v>288</v>
      </c>
      <c r="AT220" s="202" t="s">
        <v>138</v>
      </c>
      <c r="AU220" s="202" t="s">
        <v>82</v>
      </c>
      <c r="AY220" s="17" t="s">
        <v>135</v>
      </c>
      <c r="BE220" s="203">
        <f>IF(N220="základní",J220,0)</f>
        <v>0</v>
      </c>
      <c r="BF220" s="203">
        <f>IF(N220="snížená",J220,0)</f>
        <v>0</v>
      </c>
      <c r="BG220" s="203">
        <f>IF(N220="zákl. přenesená",J220,0)</f>
        <v>0</v>
      </c>
      <c r="BH220" s="203">
        <f>IF(N220="sníž. přenesená",J220,0)</f>
        <v>0</v>
      </c>
      <c r="BI220" s="203">
        <f>IF(N220="nulová",J220,0)</f>
        <v>0</v>
      </c>
      <c r="BJ220" s="17" t="s">
        <v>82</v>
      </c>
      <c r="BK220" s="203">
        <f>ROUND(I220*H220,2)</f>
        <v>0</v>
      </c>
      <c r="BL220" s="17" t="s">
        <v>288</v>
      </c>
      <c r="BM220" s="202" t="s">
        <v>299</v>
      </c>
    </row>
    <row r="221" spans="1:65" s="13" customFormat="1" ht="11.25">
      <c r="B221" s="204"/>
      <c r="C221" s="205"/>
      <c r="D221" s="206" t="s">
        <v>145</v>
      </c>
      <c r="E221" s="207" t="s">
        <v>1</v>
      </c>
      <c r="F221" s="208" t="s">
        <v>143</v>
      </c>
      <c r="G221" s="205"/>
      <c r="H221" s="209">
        <v>4</v>
      </c>
      <c r="I221" s="210"/>
      <c r="J221" s="205"/>
      <c r="K221" s="205"/>
      <c r="L221" s="211"/>
      <c r="M221" s="212"/>
      <c r="N221" s="213"/>
      <c r="O221" s="213"/>
      <c r="P221" s="213"/>
      <c r="Q221" s="213"/>
      <c r="R221" s="213"/>
      <c r="S221" s="213"/>
      <c r="T221" s="214"/>
      <c r="AT221" s="215" t="s">
        <v>145</v>
      </c>
      <c r="AU221" s="215" t="s">
        <v>82</v>
      </c>
      <c r="AV221" s="13" t="s">
        <v>84</v>
      </c>
      <c r="AW221" s="13" t="s">
        <v>30</v>
      </c>
      <c r="AX221" s="13" t="s">
        <v>74</v>
      </c>
      <c r="AY221" s="215" t="s">
        <v>135</v>
      </c>
    </row>
    <row r="222" spans="1:65" s="14" customFormat="1" ht="11.25">
      <c r="B222" s="216"/>
      <c r="C222" s="217"/>
      <c r="D222" s="206" t="s">
        <v>145</v>
      </c>
      <c r="E222" s="218" t="s">
        <v>1</v>
      </c>
      <c r="F222" s="219" t="s">
        <v>147</v>
      </c>
      <c r="G222" s="217"/>
      <c r="H222" s="220">
        <v>4</v>
      </c>
      <c r="I222" s="221"/>
      <c r="J222" s="217"/>
      <c r="K222" s="217"/>
      <c r="L222" s="222"/>
      <c r="M222" s="247"/>
      <c r="N222" s="248"/>
      <c r="O222" s="248"/>
      <c r="P222" s="248"/>
      <c r="Q222" s="248"/>
      <c r="R222" s="248"/>
      <c r="S222" s="248"/>
      <c r="T222" s="249"/>
      <c r="AT222" s="226" t="s">
        <v>145</v>
      </c>
      <c r="AU222" s="226" t="s">
        <v>82</v>
      </c>
      <c r="AV222" s="14" t="s">
        <v>143</v>
      </c>
      <c r="AW222" s="14" t="s">
        <v>30</v>
      </c>
      <c r="AX222" s="14" t="s">
        <v>82</v>
      </c>
      <c r="AY222" s="226" t="s">
        <v>135</v>
      </c>
    </row>
    <row r="223" spans="1:65" s="2" customFormat="1" ht="6.95" customHeight="1">
      <c r="A223" s="34"/>
      <c r="B223" s="54"/>
      <c r="C223" s="55"/>
      <c r="D223" s="55"/>
      <c r="E223" s="55"/>
      <c r="F223" s="55"/>
      <c r="G223" s="55"/>
      <c r="H223" s="55"/>
      <c r="I223" s="55"/>
      <c r="J223" s="55"/>
      <c r="K223" s="55"/>
      <c r="L223" s="39"/>
      <c r="M223" s="34"/>
      <c r="O223" s="34"/>
      <c r="P223" s="34"/>
      <c r="Q223" s="34"/>
      <c r="R223" s="34"/>
      <c r="S223" s="34"/>
      <c r="T223" s="34"/>
      <c r="U223" s="34"/>
      <c r="V223" s="34"/>
      <c r="W223" s="34"/>
      <c r="X223" s="34"/>
      <c r="Y223" s="34"/>
      <c r="Z223" s="34"/>
      <c r="AA223" s="34"/>
      <c r="AB223" s="34"/>
      <c r="AC223" s="34"/>
      <c r="AD223" s="34"/>
      <c r="AE223" s="34"/>
    </row>
  </sheetData>
  <sheetProtection algorithmName="SHA-512" hashValue="IQzmtV7wCzMUAeSxOF+mfRDEvF43X0TaWuu8vcMrMnhD0E8EaI/IgdmeVliLJzjkc/O9UZr6aefm6ezTw/MyQw==" saltValue="HzdP35T8jwVNcS7hpdB3JQ==" spinCount="100000" sheet="1" objects="1" scenarios="1" formatColumns="0" formatRows="0" autoFilter="0"/>
  <autoFilter ref="C118:K222" xr:uid="{00000000-0009-0000-0000-000001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26"/>
  <sheetViews>
    <sheetView showGridLines="0" topLeftCell="A193" workbookViewId="0">
      <selection activeCell="I145" sqref="I145"/>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c r="M2" s="297"/>
      <c r="N2" s="297"/>
      <c r="O2" s="297"/>
      <c r="P2" s="297"/>
      <c r="Q2" s="297"/>
      <c r="R2" s="297"/>
      <c r="S2" s="297"/>
      <c r="T2" s="297"/>
      <c r="U2" s="297"/>
      <c r="V2" s="297"/>
      <c r="AT2" s="17" t="s">
        <v>91</v>
      </c>
    </row>
    <row r="3" spans="1:46" s="1" customFormat="1" ht="6.95" customHeight="1">
      <c r="B3" s="115"/>
      <c r="C3" s="116"/>
      <c r="D3" s="116"/>
      <c r="E3" s="116"/>
      <c r="F3" s="116"/>
      <c r="G3" s="116"/>
      <c r="H3" s="116"/>
      <c r="I3" s="116"/>
      <c r="J3" s="116"/>
      <c r="K3" s="116"/>
      <c r="L3" s="20"/>
      <c r="AT3" s="17" t="s">
        <v>84</v>
      </c>
    </row>
    <row r="4" spans="1:46" s="1" customFormat="1" ht="24.95" customHeight="1">
      <c r="B4" s="20"/>
      <c r="D4" s="117" t="s">
        <v>109</v>
      </c>
      <c r="L4" s="20"/>
      <c r="M4" s="118" t="s">
        <v>11</v>
      </c>
      <c r="AT4" s="17" t="s">
        <v>4</v>
      </c>
    </row>
    <row r="5" spans="1:46" s="1" customFormat="1" ht="6.95" customHeight="1">
      <c r="B5" s="20"/>
      <c r="L5" s="20"/>
    </row>
    <row r="6" spans="1:46" s="1" customFormat="1" ht="12" customHeight="1">
      <c r="B6" s="20"/>
      <c r="D6" s="119" t="s">
        <v>16</v>
      </c>
      <c r="L6" s="20"/>
    </row>
    <row r="7" spans="1:46" s="1" customFormat="1" ht="16.5" customHeight="1">
      <c r="B7" s="20"/>
      <c r="E7" s="298" t="str">
        <f>'Rekapitulace stavby'!K6</f>
        <v>18-Neratovice - Všetaty</v>
      </c>
      <c r="F7" s="299"/>
      <c r="G7" s="299"/>
      <c r="H7" s="299"/>
      <c r="L7" s="20"/>
    </row>
    <row r="8" spans="1:46" s="1" customFormat="1" ht="12" customHeight="1">
      <c r="B8" s="20"/>
      <c r="D8" s="119" t="s">
        <v>110</v>
      </c>
      <c r="L8" s="20"/>
    </row>
    <row r="9" spans="1:46" s="2" customFormat="1" ht="16.5" customHeight="1">
      <c r="A9" s="34"/>
      <c r="B9" s="39"/>
      <c r="C9" s="34"/>
      <c r="D9" s="34"/>
      <c r="E9" s="298" t="s">
        <v>300</v>
      </c>
      <c r="F9" s="301"/>
      <c r="G9" s="301"/>
      <c r="H9" s="301"/>
      <c r="I9" s="34"/>
      <c r="J9" s="34"/>
      <c r="K9" s="34"/>
      <c r="L9" s="51"/>
      <c r="S9" s="34"/>
      <c r="T9" s="34"/>
      <c r="U9" s="34"/>
      <c r="V9" s="34"/>
      <c r="W9" s="34"/>
      <c r="X9" s="34"/>
      <c r="Y9" s="34"/>
      <c r="Z9" s="34"/>
      <c r="AA9" s="34"/>
      <c r="AB9" s="34"/>
      <c r="AC9" s="34"/>
      <c r="AD9" s="34"/>
      <c r="AE9" s="34"/>
    </row>
    <row r="10" spans="1:46" s="2" customFormat="1" ht="12" customHeight="1">
      <c r="A10" s="34"/>
      <c r="B10" s="39"/>
      <c r="C10" s="34"/>
      <c r="D10" s="119" t="s">
        <v>301</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00" t="s">
        <v>302</v>
      </c>
      <c r="F11" s="301"/>
      <c r="G11" s="301"/>
      <c r="H11" s="301"/>
      <c r="I11" s="34"/>
      <c r="J11" s="34"/>
      <c r="K11" s="34"/>
      <c r="L11" s="51"/>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19" t="s">
        <v>20</v>
      </c>
      <c r="E14" s="34"/>
      <c r="F14" s="110" t="s">
        <v>21</v>
      </c>
      <c r="G14" s="34"/>
      <c r="H14" s="34"/>
      <c r="I14" s="119" t="s">
        <v>22</v>
      </c>
      <c r="J14" s="120" t="str">
        <f>'Rekapitulace stavby'!AN8</f>
        <v>18. 5. 2022</v>
      </c>
      <c r="K14" s="34"/>
      <c r="L14" s="51"/>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02" t="str">
        <f>'Rekapitulace stavby'!E14</f>
        <v>Vyplň údaj</v>
      </c>
      <c r="F20" s="303"/>
      <c r="G20" s="303"/>
      <c r="H20" s="303"/>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c r="A29" s="121"/>
      <c r="B29" s="122"/>
      <c r="C29" s="121"/>
      <c r="D29" s="121"/>
      <c r="E29" s="304" t="s">
        <v>1</v>
      </c>
      <c r="F29" s="304"/>
      <c r="G29" s="304"/>
      <c r="H29" s="304"/>
      <c r="I29" s="121"/>
      <c r="J29" s="121"/>
      <c r="K29" s="121"/>
      <c r="L29" s="123"/>
      <c r="S29" s="121"/>
      <c r="T29" s="121"/>
      <c r="U29" s="121"/>
      <c r="V29" s="121"/>
      <c r="W29" s="121"/>
      <c r="X29" s="121"/>
      <c r="Y29" s="121"/>
      <c r="Z29" s="121"/>
      <c r="AA29" s="121"/>
      <c r="AB29" s="121"/>
      <c r="AC29" s="121"/>
      <c r="AD29" s="121"/>
      <c r="AE29" s="121"/>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c r="A32" s="34"/>
      <c r="B32" s="39"/>
      <c r="C32" s="34"/>
      <c r="D32" s="125" t="s">
        <v>34</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7" t="s">
        <v>36</v>
      </c>
      <c r="G34" s="34"/>
      <c r="H34" s="34"/>
      <c r="I34" s="127" t="s">
        <v>35</v>
      </c>
      <c r="J34" s="127" t="s">
        <v>37</v>
      </c>
      <c r="K34" s="34"/>
      <c r="L34" s="51"/>
      <c r="S34" s="34"/>
      <c r="T34" s="34"/>
      <c r="U34" s="34"/>
      <c r="V34" s="34"/>
      <c r="W34" s="34"/>
      <c r="X34" s="34"/>
      <c r="Y34" s="34"/>
      <c r="Z34" s="34"/>
      <c r="AA34" s="34"/>
      <c r="AB34" s="34"/>
      <c r="AC34" s="34"/>
      <c r="AD34" s="34"/>
      <c r="AE34" s="34"/>
    </row>
    <row r="35" spans="1:31" s="2" customFormat="1" ht="14.45" customHeight="1">
      <c r="A35" s="34"/>
      <c r="B35" s="39"/>
      <c r="C35" s="34"/>
      <c r="D35" s="128" t="s">
        <v>38</v>
      </c>
      <c r="E35" s="119" t="s">
        <v>39</v>
      </c>
      <c r="F35" s="129">
        <f>ROUND((SUM(BE123:BE225)),  2)</f>
        <v>0</v>
      </c>
      <c r="G35" s="34"/>
      <c r="H35" s="34"/>
      <c r="I35" s="130">
        <v>0.21</v>
      </c>
      <c r="J35" s="129">
        <f>ROUND(((SUM(BE123:BE225))*I35),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19" t="s">
        <v>40</v>
      </c>
      <c r="F36" s="129">
        <f>ROUND((SUM(BF123:BF225)),  2)</f>
        <v>0</v>
      </c>
      <c r="G36" s="34"/>
      <c r="H36" s="34"/>
      <c r="I36" s="130">
        <v>0.15</v>
      </c>
      <c r="J36" s="129">
        <f>ROUND(((SUM(BF123:BF225))*I36),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41</v>
      </c>
      <c r="F37" s="129">
        <f>ROUND((SUM(BG123:BG225)),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19" t="s">
        <v>42</v>
      </c>
      <c r="F38" s="129">
        <f>ROUND((SUM(BH123:BH225)),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19" t="s">
        <v>43</v>
      </c>
      <c r="F39" s="129">
        <f>ROUND((SUM(BI123:BI225)),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1"/>
      <c r="D41" s="132" t="s">
        <v>44</v>
      </c>
      <c r="E41" s="133"/>
      <c r="F41" s="133"/>
      <c r="G41" s="134" t="s">
        <v>45</v>
      </c>
      <c r="H41" s="135" t="s">
        <v>46</v>
      </c>
      <c r="I41" s="133"/>
      <c r="J41" s="136">
        <f>SUM(J32:J39)</f>
        <v>0</v>
      </c>
      <c r="K41" s="137"/>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8" t="s">
        <v>47</v>
      </c>
      <c r="E50" s="139"/>
      <c r="F50" s="139"/>
      <c r="G50" s="138" t="s">
        <v>48</v>
      </c>
      <c r="H50" s="139"/>
      <c r="I50" s="139"/>
      <c r="J50" s="139"/>
      <c r="K50" s="139"/>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40" t="s">
        <v>49</v>
      </c>
      <c r="E61" s="141"/>
      <c r="F61" s="142" t="s">
        <v>50</v>
      </c>
      <c r="G61" s="140" t="s">
        <v>49</v>
      </c>
      <c r="H61" s="141"/>
      <c r="I61" s="141"/>
      <c r="J61" s="143" t="s">
        <v>50</v>
      </c>
      <c r="K61" s="141"/>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8" t="s">
        <v>51</v>
      </c>
      <c r="E65" s="144"/>
      <c r="F65" s="144"/>
      <c r="G65" s="138" t="s">
        <v>52</v>
      </c>
      <c r="H65" s="144"/>
      <c r="I65" s="144"/>
      <c r="J65" s="144"/>
      <c r="K65" s="144"/>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40" t="s">
        <v>49</v>
      </c>
      <c r="E76" s="141"/>
      <c r="F76" s="142" t="s">
        <v>50</v>
      </c>
      <c r="G76" s="140" t="s">
        <v>49</v>
      </c>
      <c r="H76" s="141"/>
      <c r="I76" s="141"/>
      <c r="J76" s="143" t="s">
        <v>50</v>
      </c>
      <c r="K76" s="141"/>
      <c r="L76" s="51"/>
      <c r="S76" s="34"/>
      <c r="T76" s="34"/>
      <c r="U76" s="34"/>
      <c r="V76" s="34"/>
      <c r="W76" s="34"/>
      <c r="X76" s="34"/>
      <c r="Y76" s="34"/>
      <c r="Z76" s="34"/>
      <c r="AA76" s="34"/>
      <c r="AB76" s="34"/>
      <c r="AC76" s="34"/>
      <c r="AD76" s="34"/>
      <c r="AE76" s="34"/>
    </row>
    <row r="77" spans="1:31" s="2" customFormat="1" ht="14.45"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c r="A82" s="34"/>
      <c r="B82" s="35"/>
      <c r="C82" s="23" t="s">
        <v>112</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05" t="str">
        <f>E7</f>
        <v>18-Neratovice - Všetaty</v>
      </c>
      <c r="F85" s="306"/>
      <c r="G85" s="306"/>
      <c r="H85" s="306"/>
      <c r="I85" s="36"/>
      <c r="J85" s="36"/>
      <c r="K85" s="36"/>
      <c r="L85" s="51"/>
      <c r="S85" s="34"/>
      <c r="T85" s="34"/>
      <c r="U85" s="34"/>
      <c r="V85" s="34"/>
      <c r="W85" s="34"/>
      <c r="X85" s="34"/>
      <c r="Y85" s="34"/>
      <c r="Z85" s="34"/>
      <c r="AA85" s="34"/>
      <c r="AB85" s="34"/>
      <c r="AC85" s="34"/>
      <c r="AD85" s="34"/>
      <c r="AE85" s="34"/>
    </row>
    <row r="86" spans="1:31" s="1" customFormat="1" ht="12" customHeight="1">
      <c r="B86" s="21"/>
      <c r="C86" s="29" t="s">
        <v>110</v>
      </c>
      <c r="D86" s="22"/>
      <c r="E86" s="22"/>
      <c r="F86" s="22"/>
      <c r="G86" s="22"/>
      <c r="H86" s="22"/>
      <c r="I86" s="22"/>
      <c r="J86" s="22"/>
      <c r="K86" s="22"/>
      <c r="L86" s="20"/>
    </row>
    <row r="87" spans="1:31" s="2" customFormat="1" ht="16.5" customHeight="1">
      <c r="A87" s="34"/>
      <c r="B87" s="35"/>
      <c r="C87" s="36"/>
      <c r="D87" s="36"/>
      <c r="E87" s="305" t="s">
        <v>300</v>
      </c>
      <c r="F87" s="307"/>
      <c r="G87" s="307"/>
      <c r="H87" s="307"/>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301</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53" t="str">
        <f>E11</f>
        <v>01 - P2674</v>
      </c>
      <c r="F89" s="307"/>
      <c r="G89" s="307"/>
      <c r="H89" s="307"/>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18. 5. 2022</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113</v>
      </c>
      <c r="D96" s="150"/>
      <c r="E96" s="150"/>
      <c r="F96" s="150"/>
      <c r="G96" s="150"/>
      <c r="H96" s="150"/>
      <c r="I96" s="150"/>
      <c r="J96" s="151" t="s">
        <v>114</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2" t="s">
        <v>115</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116</v>
      </c>
    </row>
    <row r="99" spans="1:47" s="9" customFormat="1" ht="24.95" customHeight="1">
      <c r="B99" s="153"/>
      <c r="C99" s="154"/>
      <c r="D99" s="155" t="s">
        <v>117</v>
      </c>
      <c r="E99" s="156"/>
      <c r="F99" s="156"/>
      <c r="G99" s="156"/>
      <c r="H99" s="156"/>
      <c r="I99" s="156"/>
      <c r="J99" s="157">
        <f>J124</f>
        <v>0</v>
      </c>
      <c r="K99" s="154"/>
      <c r="L99" s="158"/>
    </row>
    <row r="100" spans="1:47" s="10" customFormat="1" ht="19.899999999999999" customHeight="1">
      <c r="B100" s="159"/>
      <c r="C100" s="104"/>
      <c r="D100" s="160" t="s">
        <v>118</v>
      </c>
      <c r="E100" s="161"/>
      <c r="F100" s="161"/>
      <c r="G100" s="161"/>
      <c r="H100" s="161"/>
      <c r="I100" s="161"/>
      <c r="J100" s="162">
        <f>J125</f>
        <v>0</v>
      </c>
      <c r="K100" s="104"/>
      <c r="L100" s="163"/>
    </row>
    <row r="101" spans="1:47" s="9" customFormat="1" ht="24.95" customHeight="1">
      <c r="B101" s="153"/>
      <c r="C101" s="154"/>
      <c r="D101" s="155" t="s">
        <v>119</v>
      </c>
      <c r="E101" s="156"/>
      <c r="F101" s="156"/>
      <c r="G101" s="156"/>
      <c r="H101" s="156"/>
      <c r="I101" s="156"/>
      <c r="J101" s="157">
        <f>J194</f>
        <v>0</v>
      </c>
      <c r="K101" s="154"/>
      <c r="L101" s="158"/>
    </row>
    <row r="102" spans="1:47"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c r="A108" s="34"/>
      <c r="B108" s="35"/>
      <c r="C108" s="23" t="s">
        <v>120</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c r="A111" s="34"/>
      <c r="B111" s="35"/>
      <c r="C111" s="36"/>
      <c r="D111" s="36"/>
      <c r="E111" s="305" t="str">
        <f>E7</f>
        <v>18-Neratovice - Všetaty</v>
      </c>
      <c r="F111" s="306"/>
      <c r="G111" s="306"/>
      <c r="H111" s="306"/>
      <c r="I111" s="36"/>
      <c r="J111" s="36"/>
      <c r="K111" s="36"/>
      <c r="L111" s="51"/>
      <c r="S111" s="34"/>
      <c r="T111" s="34"/>
      <c r="U111" s="34"/>
      <c r="V111" s="34"/>
      <c r="W111" s="34"/>
      <c r="X111" s="34"/>
      <c r="Y111" s="34"/>
      <c r="Z111" s="34"/>
      <c r="AA111" s="34"/>
      <c r="AB111" s="34"/>
      <c r="AC111" s="34"/>
      <c r="AD111" s="34"/>
      <c r="AE111" s="34"/>
    </row>
    <row r="112" spans="1:47" s="1" customFormat="1" ht="12" customHeight="1">
      <c r="B112" s="21"/>
      <c r="C112" s="29" t="s">
        <v>110</v>
      </c>
      <c r="D112" s="22"/>
      <c r="E112" s="22"/>
      <c r="F112" s="22"/>
      <c r="G112" s="22"/>
      <c r="H112" s="22"/>
      <c r="I112" s="22"/>
      <c r="J112" s="22"/>
      <c r="K112" s="22"/>
      <c r="L112" s="20"/>
    </row>
    <row r="113" spans="1:65" s="2" customFormat="1" ht="16.5" customHeight="1">
      <c r="A113" s="34"/>
      <c r="B113" s="35"/>
      <c r="C113" s="36"/>
      <c r="D113" s="36"/>
      <c r="E113" s="305" t="s">
        <v>300</v>
      </c>
      <c r="F113" s="307"/>
      <c r="G113" s="307"/>
      <c r="H113" s="307"/>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301</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c r="A115" s="34"/>
      <c r="B115" s="35"/>
      <c r="C115" s="36"/>
      <c r="D115" s="36"/>
      <c r="E115" s="253" t="str">
        <f>E11</f>
        <v>01 - P2674</v>
      </c>
      <c r="F115" s="307"/>
      <c r="G115" s="307"/>
      <c r="H115" s="307"/>
      <c r="I115" s="36"/>
      <c r="J115" s="36"/>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20</v>
      </c>
      <c r="D117" s="36"/>
      <c r="E117" s="36"/>
      <c r="F117" s="27" t="str">
        <f>F14</f>
        <v xml:space="preserve"> </v>
      </c>
      <c r="G117" s="36"/>
      <c r="H117" s="36"/>
      <c r="I117" s="29" t="s">
        <v>22</v>
      </c>
      <c r="J117" s="66" t="str">
        <f>IF(J14="","",J14)</f>
        <v>18. 5. 2022</v>
      </c>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c r="A122" s="164"/>
      <c r="B122" s="165"/>
      <c r="C122" s="166" t="s">
        <v>121</v>
      </c>
      <c r="D122" s="167" t="s">
        <v>59</v>
      </c>
      <c r="E122" s="167" t="s">
        <v>55</v>
      </c>
      <c r="F122" s="167" t="s">
        <v>56</v>
      </c>
      <c r="G122" s="167" t="s">
        <v>122</v>
      </c>
      <c r="H122" s="167" t="s">
        <v>123</v>
      </c>
      <c r="I122" s="167" t="s">
        <v>124</v>
      </c>
      <c r="J122" s="167" t="s">
        <v>114</v>
      </c>
      <c r="K122" s="168" t="s">
        <v>125</v>
      </c>
      <c r="L122" s="169"/>
      <c r="M122" s="75" t="s">
        <v>1</v>
      </c>
      <c r="N122" s="76" t="s">
        <v>38</v>
      </c>
      <c r="O122" s="76" t="s">
        <v>126</v>
      </c>
      <c r="P122" s="76" t="s">
        <v>127</v>
      </c>
      <c r="Q122" s="76" t="s">
        <v>128</v>
      </c>
      <c r="R122" s="76" t="s">
        <v>129</v>
      </c>
      <c r="S122" s="76" t="s">
        <v>130</v>
      </c>
      <c r="T122" s="77" t="s">
        <v>131</v>
      </c>
      <c r="U122" s="164"/>
      <c r="V122" s="164"/>
      <c r="W122" s="164"/>
      <c r="X122" s="164"/>
      <c r="Y122" s="164"/>
      <c r="Z122" s="164"/>
      <c r="AA122" s="164"/>
      <c r="AB122" s="164"/>
      <c r="AC122" s="164"/>
      <c r="AD122" s="164"/>
      <c r="AE122" s="164"/>
    </row>
    <row r="123" spans="1:65" s="2" customFormat="1" ht="22.9" customHeight="1">
      <c r="A123" s="34"/>
      <c r="B123" s="35"/>
      <c r="C123" s="82" t="s">
        <v>132</v>
      </c>
      <c r="D123" s="36"/>
      <c r="E123" s="36"/>
      <c r="F123" s="36"/>
      <c r="G123" s="36"/>
      <c r="H123" s="36"/>
      <c r="I123" s="36"/>
      <c r="J123" s="170">
        <f>BK123</f>
        <v>0</v>
      </c>
      <c r="K123" s="36"/>
      <c r="L123" s="39"/>
      <c r="M123" s="78"/>
      <c r="N123" s="171"/>
      <c r="O123" s="79"/>
      <c r="P123" s="172">
        <f>P124+P194</f>
        <v>0</v>
      </c>
      <c r="Q123" s="79"/>
      <c r="R123" s="172">
        <f>R124+R194</f>
        <v>97.538759999999996</v>
      </c>
      <c r="S123" s="79"/>
      <c r="T123" s="173">
        <f>T124+T194</f>
        <v>0</v>
      </c>
      <c r="U123" s="34"/>
      <c r="V123" s="34"/>
      <c r="W123" s="34"/>
      <c r="X123" s="34"/>
      <c r="Y123" s="34"/>
      <c r="Z123" s="34"/>
      <c r="AA123" s="34"/>
      <c r="AB123" s="34"/>
      <c r="AC123" s="34"/>
      <c r="AD123" s="34"/>
      <c r="AE123" s="34"/>
      <c r="AT123" s="17" t="s">
        <v>73</v>
      </c>
      <c r="AU123" s="17" t="s">
        <v>116</v>
      </c>
      <c r="BK123" s="174">
        <f>BK124+BK194</f>
        <v>0</v>
      </c>
    </row>
    <row r="124" spans="1:65" s="12" customFormat="1" ht="25.9" customHeight="1">
      <c r="B124" s="175"/>
      <c r="C124" s="176"/>
      <c r="D124" s="177" t="s">
        <v>73</v>
      </c>
      <c r="E124" s="178" t="s">
        <v>133</v>
      </c>
      <c r="F124" s="178" t="s">
        <v>134</v>
      </c>
      <c r="G124" s="176"/>
      <c r="H124" s="176"/>
      <c r="I124" s="179"/>
      <c r="J124" s="180">
        <f>BK124</f>
        <v>0</v>
      </c>
      <c r="K124" s="176"/>
      <c r="L124" s="181"/>
      <c r="M124" s="182"/>
      <c r="N124" s="183"/>
      <c r="O124" s="183"/>
      <c r="P124" s="184">
        <f>P125</f>
        <v>0</v>
      </c>
      <c r="Q124" s="183"/>
      <c r="R124" s="184">
        <f>R125</f>
        <v>97.538759999999996</v>
      </c>
      <c r="S124" s="183"/>
      <c r="T124" s="185">
        <f>T125</f>
        <v>0</v>
      </c>
      <c r="AR124" s="186" t="s">
        <v>82</v>
      </c>
      <c r="AT124" s="187" t="s">
        <v>73</v>
      </c>
      <c r="AU124" s="187" t="s">
        <v>74</v>
      </c>
      <c r="AY124" s="186" t="s">
        <v>135</v>
      </c>
      <c r="BK124" s="188">
        <f>BK125</f>
        <v>0</v>
      </c>
    </row>
    <row r="125" spans="1:65" s="12" customFormat="1" ht="22.9" customHeight="1">
      <c r="B125" s="175"/>
      <c r="C125" s="176"/>
      <c r="D125" s="177" t="s">
        <v>73</v>
      </c>
      <c r="E125" s="189" t="s">
        <v>136</v>
      </c>
      <c r="F125" s="189" t="s">
        <v>137</v>
      </c>
      <c r="G125" s="176"/>
      <c r="H125" s="176"/>
      <c r="I125" s="179"/>
      <c r="J125" s="190">
        <f>BK125</f>
        <v>0</v>
      </c>
      <c r="K125" s="176"/>
      <c r="L125" s="181"/>
      <c r="M125" s="182"/>
      <c r="N125" s="183"/>
      <c r="O125" s="183"/>
      <c r="P125" s="184">
        <f>SUM(P126:P193)</f>
        <v>0</v>
      </c>
      <c r="Q125" s="183"/>
      <c r="R125" s="184">
        <f>SUM(R126:R193)</f>
        <v>97.538759999999996</v>
      </c>
      <c r="S125" s="183"/>
      <c r="T125" s="185">
        <f>SUM(T126:T193)</f>
        <v>0</v>
      </c>
      <c r="AR125" s="186" t="s">
        <v>82</v>
      </c>
      <c r="AT125" s="187" t="s">
        <v>73</v>
      </c>
      <c r="AU125" s="187" t="s">
        <v>82</v>
      </c>
      <c r="AY125" s="186" t="s">
        <v>135</v>
      </c>
      <c r="BK125" s="188">
        <f>SUM(BK126:BK193)</f>
        <v>0</v>
      </c>
    </row>
    <row r="126" spans="1:65" s="2" customFormat="1" ht="180.75" customHeight="1">
      <c r="A126" s="34"/>
      <c r="B126" s="35"/>
      <c r="C126" s="191" t="s">
        <v>82</v>
      </c>
      <c r="D126" s="191" t="s">
        <v>138</v>
      </c>
      <c r="E126" s="192" t="s">
        <v>303</v>
      </c>
      <c r="F126" s="193" t="s">
        <v>304</v>
      </c>
      <c r="G126" s="194" t="s">
        <v>192</v>
      </c>
      <c r="H126" s="195">
        <v>2.5000000000000001E-2</v>
      </c>
      <c r="I126" s="196"/>
      <c r="J126" s="197">
        <f>ROUND(I126*H126,2)</f>
        <v>0</v>
      </c>
      <c r="K126" s="193" t="s">
        <v>142</v>
      </c>
      <c r="L126" s="39"/>
      <c r="M126" s="198" t="s">
        <v>1</v>
      </c>
      <c r="N126" s="199" t="s">
        <v>39</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143</v>
      </c>
      <c r="AT126" s="202" t="s">
        <v>138</v>
      </c>
      <c r="AU126" s="202" t="s">
        <v>84</v>
      </c>
      <c r="AY126" s="17" t="s">
        <v>135</v>
      </c>
      <c r="BE126" s="203">
        <f>IF(N126="základní",J126,0)</f>
        <v>0</v>
      </c>
      <c r="BF126" s="203">
        <f>IF(N126="snížená",J126,0)</f>
        <v>0</v>
      </c>
      <c r="BG126" s="203">
        <f>IF(N126="zákl. přenesená",J126,0)</f>
        <v>0</v>
      </c>
      <c r="BH126" s="203">
        <f>IF(N126="sníž. přenesená",J126,0)</f>
        <v>0</v>
      </c>
      <c r="BI126" s="203">
        <f>IF(N126="nulová",J126,0)</f>
        <v>0</v>
      </c>
      <c r="BJ126" s="17" t="s">
        <v>82</v>
      </c>
      <c r="BK126" s="203">
        <f>ROUND(I126*H126,2)</f>
        <v>0</v>
      </c>
      <c r="BL126" s="17" t="s">
        <v>143</v>
      </c>
      <c r="BM126" s="202" t="s">
        <v>305</v>
      </c>
    </row>
    <row r="127" spans="1:65" s="13" customFormat="1" ht="11.25">
      <c r="B127" s="204"/>
      <c r="C127" s="205"/>
      <c r="D127" s="206" t="s">
        <v>145</v>
      </c>
      <c r="E127" s="207" t="s">
        <v>1</v>
      </c>
      <c r="F127" s="208" t="s">
        <v>306</v>
      </c>
      <c r="G127" s="205"/>
      <c r="H127" s="209">
        <v>2.5000000000000001E-2</v>
      </c>
      <c r="I127" s="210"/>
      <c r="J127" s="205"/>
      <c r="K127" s="205"/>
      <c r="L127" s="211"/>
      <c r="M127" s="212"/>
      <c r="N127" s="213"/>
      <c r="O127" s="213"/>
      <c r="P127" s="213"/>
      <c r="Q127" s="213"/>
      <c r="R127" s="213"/>
      <c r="S127" s="213"/>
      <c r="T127" s="214"/>
      <c r="AT127" s="215" t="s">
        <v>145</v>
      </c>
      <c r="AU127" s="215" t="s">
        <v>84</v>
      </c>
      <c r="AV127" s="13" t="s">
        <v>84</v>
      </c>
      <c r="AW127" s="13" t="s">
        <v>30</v>
      </c>
      <c r="AX127" s="13" t="s">
        <v>74</v>
      </c>
      <c r="AY127" s="215" t="s">
        <v>135</v>
      </c>
    </row>
    <row r="128" spans="1:65" s="14" customFormat="1" ht="11.25">
      <c r="B128" s="216"/>
      <c r="C128" s="217"/>
      <c r="D128" s="206" t="s">
        <v>145</v>
      </c>
      <c r="E128" s="218" t="s">
        <v>1</v>
      </c>
      <c r="F128" s="219" t="s">
        <v>147</v>
      </c>
      <c r="G128" s="217"/>
      <c r="H128" s="220">
        <v>2.5000000000000001E-2</v>
      </c>
      <c r="I128" s="221"/>
      <c r="J128" s="217"/>
      <c r="K128" s="217"/>
      <c r="L128" s="222"/>
      <c r="M128" s="223"/>
      <c r="N128" s="224"/>
      <c r="O128" s="224"/>
      <c r="P128" s="224"/>
      <c r="Q128" s="224"/>
      <c r="R128" s="224"/>
      <c r="S128" s="224"/>
      <c r="T128" s="225"/>
      <c r="AT128" s="226" t="s">
        <v>145</v>
      </c>
      <c r="AU128" s="226" t="s">
        <v>84</v>
      </c>
      <c r="AV128" s="14" t="s">
        <v>143</v>
      </c>
      <c r="AW128" s="14" t="s">
        <v>30</v>
      </c>
      <c r="AX128" s="14" t="s">
        <v>82</v>
      </c>
      <c r="AY128" s="226" t="s">
        <v>135</v>
      </c>
    </row>
    <row r="129" spans="1:65" s="2" customFormat="1" ht="21.75" customHeight="1">
      <c r="A129" s="34"/>
      <c r="B129" s="35"/>
      <c r="C129" s="227" t="s">
        <v>84</v>
      </c>
      <c r="D129" s="227" t="s">
        <v>202</v>
      </c>
      <c r="E129" s="228" t="s">
        <v>203</v>
      </c>
      <c r="F129" s="229" t="s">
        <v>204</v>
      </c>
      <c r="G129" s="230" t="s">
        <v>205</v>
      </c>
      <c r="H129" s="231">
        <v>70.875</v>
      </c>
      <c r="I129" s="232"/>
      <c r="J129" s="233">
        <f>ROUND(I129*H129,2)</f>
        <v>0</v>
      </c>
      <c r="K129" s="229" t="s">
        <v>142</v>
      </c>
      <c r="L129" s="234"/>
      <c r="M129" s="235" t="s">
        <v>1</v>
      </c>
      <c r="N129" s="236" t="s">
        <v>39</v>
      </c>
      <c r="O129" s="71"/>
      <c r="P129" s="200">
        <f>O129*H129</f>
        <v>0</v>
      </c>
      <c r="Q129" s="200">
        <v>1</v>
      </c>
      <c r="R129" s="200">
        <f>Q129*H129</f>
        <v>70.875</v>
      </c>
      <c r="S129" s="200">
        <v>0</v>
      </c>
      <c r="T129" s="201">
        <f>S129*H129</f>
        <v>0</v>
      </c>
      <c r="U129" s="34"/>
      <c r="V129" s="34"/>
      <c r="W129" s="34"/>
      <c r="X129" s="34"/>
      <c r="Y129" s="34"/>
      <c r="Z129" s="34"/>
      <c r="AA129" s="34"/>
      <c r="AB129" s="34"/>
      <c r="AC129" s="34"/>
      <c r="AD129" s="34"/>
      <c r="AE129" s="34"/>
      <c r="AR129" s="202" t="s">
        <v>175</v>
      </c>
      <c r="AT129" s="202" t="s">
        <v>202</v>
      </c>
      <c r="AU129" s="202" t="s">
        <v>84</v>
      </c>
      <c r="AY129" s="17" t="s">
        <v>135</v>
      </c>
      <c r="BE129" s="203">
        <f>IF(N129="základní",J129,0)</f>
        <v>0</v>
      </c>
      <c r="BF129" s="203">
        <f>IF(N129="snížená",J129,0)</f>
        <v>0</v>
      </c>
      <c r="BG129" s="203">
        <f>IF(N129="zákl. přenesená",J129,0)</f>
        <v>0</v>
      </c>
      <c r="BH129" s="203">
        <f>IF(N129="sníž. přenesená",J129,0)</f>
        <v>0</v>
      </c>
      <c r="BI129" s="203">
        <f>IF(N129="nulová",J129,0)</f>
        <v>0</v>
      </c>
      <c r="BJ129" s="17" t="s">
        <v>82</v>
      </c>
      <c r="BK129" s="203">
        <f>ROUND(I129*H129,2)</f>
        <v>0</v>
      </c>
      <c r="BL129" s="17" t="s">
        <v>143</v>
      </c>
      <c r="BM129" s="202" t="s">
        <v>307</v>
      </c>
    </row>
    <row r="130" spans="1:65" s="13" customFormat="1" ht="11.25">
      <c r="B130" s="204"/>
      <c r="C130" s="205"/>
      <c r="D130" s="206" t="s">
        <v>145</v>
      </c>
      <c r="E130" s="207" t="s">
        <v>1</v>
      </c>
      <c r="F130" s="208" t="s">
        <v>308</v>
      </c>
      <c r="G130" s="205"/>
      <c r="H130" s="209">
        <v>70.875</v>
      </c>
      <c r="I130" s="210"/>
      <c r="J130" s="205"/>
      <c r="K130" s="205"/>
      <c r="L130" s="211"/>
      <c r="M130" s="212"/>
      <c r="N130" s="213"/>
      <c r="O130" s="213"/>
      <c r="P130" s="213"/>
      <c r="Q130" s="213"/>
      <c r="R130" s="213"/>
      <c r="S130" s="213"/>
      <c r="T130" s="214"/>
      <c r="AT130" s="215" t="s">
        <v>145</v>
      </c>
      <c r="AU130" s="215" t="s">
        <v>84</v>
      </c>
      <c r="AV130" s="13" t="s">
        <v>84</v>
      </c>
      <c r="AW130" s="13" t="s">
        <v>30</v>
      </c>
      <c r="AX130" s="13" t="s">
        <v>74</v>
      </c>
      <c r="AY130" s="215" t="s">
        <v>135</v>
      </c>
    </row>
    <row r="131" spans="1:65" s="14" customFormat="1" ht="11.25">
      <c r="B131" s="216"/>
      <c r="C131" s="217"/>
      <c r="D131" s="206" t="s">
        <v>145</v>
      </c>
      <c r="E131" s="218" t="s">
        <v>1</v>
      </c>
      <c r="F131" s="219" t="s">
        <v>147</v>
      </c>
      <c r="G131" s="217"/>
      <c r="H131" s="220">
        <v>70.875</v>
      </c>
      <c r="I131" s="221"/>
      <c r="J131" s="217"/>
      <c r="K131" s="217"/>
      <c r="L131" s="222"/>
      <c r="M131" s="223"/>
      <c r="N131" s="224"/>
      <c r="O131" s="224"/>
      <c r="P131" s="224"/>
      <c r="Q131" s="224"/>
      <c r="R131" s="224"/>
      <c r="S131" s="224"/>
      <c r="T131" s="225"/>
      <c r="AT131" s="226" t="s">
        <v>145</v>
      </c>
      <c r="AU131" s="226" t="s">
        <v>84</v>
      </c>
      <c r="AV131" s="14" t="s">
        <v>143</v>
      </c>
      <c r="AW131" s="14" t="s">
        <v>30</v>
      </c>
      <c r="AX131" s="14" t="s">
        <v>82</v>
      </c>
      <c r="AY131" s="226" t="s">
        <v>135</v>
      </c>
    </row>
    <row r="132" spans="1:65" s="2" customFormat="1" ht="168" customHeight="1">
      <c r="A132" s="34"/>
      <c r="B132" s="35"/>
      <c r="C132" s="191" t="s">
        <v>152</v>
      </c>
      <c r="D132" s="191" t="s">
        <v>138</v>
      </c>
      <c r="E132" s="192" t="s">
        <v>309</v>
      </c>
      <c r="F132" s="193" t="s">
        <v>310</v>
      </c>
      <c r="G132" s="194" t="s">
        <v>159</v>
      </c>
      <c r="H132" s="195">
        <v>42</v>
      </c>
      <c r="I132" s="196"/>
      <c r="J132" s="197">
        <f>ROUND(I132*H132,2)</f>
        <v>0</v>
      </c>
      <c r="K132" s="193" t="s">
        <v>142</v>
      </c>
      <c r="L132" s="39"/>
      <c r="M132" s="198" t="s">
        <v>1</v>
      </c>
      <c r="N132" s="199" t="s">
        <v>39</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143</v>
      </c>
      <c r="AT132" s="202" t="s">
        <v>138</v>
      </c>
      <c r="AU132" s="202" t="s">
        <v>84</v>
      </c>
      <c r="AY132" s="17" t="s">
        <v>135</v>
      </c>
      <c r="BE132" s="203">
        <f>IF(N132="základní",J132,0)</f>
        <v>0</v>
      </c>
      <c r="BF132" s="203">
        <f>IF(N132="snížená",J132,0)</f>
        <v>0</v>
      </c>
      <c r="BG132" s="203">
        <f>IF(N132="zákl. přenesená",J132,0)</f>
        <v>0</v>
      </c>
      <c r="BH132" s="203">
        <f>IF(N132="sníž. přenesená",J132,0)</f>
        <v>0</v>
      </c>
      <c r="BI132" s="203">
        <f>IF(N132="nulová",J132,0)</f>
        <v>0</v>
      </c>
      <c r="BJ132" s="17" t="s">
        <v>82</v>
      </c>
      <c r="BK132" s="203">
        <f>ROUND(I132*H132,2)</f>
        <v>0</v>
      </c>
      <c r="BL132" s="17" t="s">
        <v>143</v>
      </c>
      <c r="BM132" s="202" t="s">
        <v>311</v>
      </c>
    </row>
    <row r="133" spans="1:65" s="13" customFormat="1" ht="11.25">
      <c r="B133" s="204"/>
      <c r="C133" s="205"/>
      <c r="D133" s="206" t="s">
        <v>145</v>
      </c>
      <c r="E133" s="207" t="s">
        <v>1</v>
      </c>
      <c r="F133" s="208" t="s">
        <v>312</v>
      </c>
      <c r="G133" s="205"/>
      <c r="H133" s="209">
        <v>42</v>
      </c>
      <c r="I133" s="210"/>
      <c r="J133" s="205"/>
      <c r="K133" s="205"/>
      <c r="L133" s="211"/>
      <c r="M133" s="212"/>
      <c r="N133" s="213"/>
      <c r="O133" s="213"/>
      <c r="P133" s="213"/>
      <c r="Q133" s="213"/>
      <c r="R133" s="213"/>
      <c r="S133" s="213"/>
      <c r="T133" s="214"/>
      <c r="AT133" s="215" t="s">
        <v>145</v>
      </c>
      <c r="AU133" s="215" t="s">
        <v>84</v>
      </c>
      <c r="AV133" s="13" t="s">
        <v>84</v>
      </c>
      <c r="AW133" s="13" t="s">
        <v>30</v>
      </c>
      <c r="AX133" s="13" t="s">
        <v>74</v>
      </c>
      <c r="AY133" s="215" t="s">
        <v>135</v>
      </c>
    </row>
    <row r="134" spans="1:65" s="14" customFormat="1" ht="11.25">
      <c r="B134" s="216"/>
      <c r="C134" s="217"/>
      <c r="D134" s="206" t="s">
        <v>145</v>
      </c>
      <c r="E134" s="218" t="s">
        <v>1</v>
      </c>
      <c r="F134" s="219" t="s">
        <v>147</v>
      </c>
      <c r="G134" s="217"/>
      <c r="H134" s="220">
        <v>42</v>
      </c>
      <c r="I134" s="221"/>
      <c r="J134" s="217"/>
      <c r="K134" s="217"/>
      <c r="L134" s="222"/>
      <c r="M134" s="223"/>
      <c r="N134" s="224"/>
      <c r="O134" s="224"/>
      <c r="P134" s="224"/>
      <c r="Q134" s="224"/>
      <c r="R134" s="224"/>
      <c r="S134" s="224"/>
      <c r="T134" s="225"/>
      <c r="AT134" s="226" t="s">
        <v>145</v>
      </c>
      <c r="AU134" s="226" t="s">
        <v>84</v>
      </c>
      <c r="AV134" s="14" t="s">
        <v>143</v>
      </c>
      <c r="AW134" s="14" t="s">
        <v>30</v>
      </c>
      <c r="AX134" s="14" t="s">
        <v>82</v>
      </c>
      <c r="AY134" s="226" t="s">
        <v>135</v>
      </c>
    </row>
    <row r="135" spans="1:65" s="2" customFormat="1" ht="76.349999999999994" customHeight="1">
      <c r="A135" s="34"/>
      <c r="B135" s="35"/>
      <c r="C135" s="191" t="s">
        <v>143</v>
      </c>
      <c r="D135" s="191" t="s">
        <v>138</v>
      </c>
      <c r="E135" s="192" t="s">
        <v>313</v>
      </c>
      <c r="F135" s="193" t="s">
        <v>314</v>
      </c>
      <c r="G135" s="194" t="s">
        <v>192</v>
      </c>
      <c r="H135" s="195">
        <v>2.5000000000000001E-2</v>
      </c>
      <c r="I135" s="196"/>
      <c r="J135" s="197">
        <f>ROUND(I135*H135,2)</f>
        <v>0</v>
      </c>
      <c r="K135" s="193" t="s">
        <v>142</v>
      </c>
      <c r="L135" s="39"/>
      <c r="M135" s="198" t="s">
        <v>1</v>
      </c>
      <c r="N135" s="199" t="s">
        <v>39</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143</v>
      </c>
      <c r="AT135" s="202" t="s">
        <v>138</v>
      </c>
      <c r="AU135" s="202" t="s">
        <v>84</v>
      </c>
      <c r="AY135" s="17" t="s">
        <v>135</v>
      </c>
      <c r="BE135" s="203">
        <f>IF(N135="základní",J135,0)</f>
        <v>0</v>
      </c>
      <c r="BF135" s="203">
        <f>IF(N135="snížená",J135,0)</f>
        <v>0</v>
      </c>
      <c r="BG135" s="203">
        <f>IF(N135="zákl. přenesená",J135,0)</f>
        <v>0</v>
      </c>
      <c r="BH135" s="203">
        <f>IF(N135="sníž. přenesená",J135,0)</f>
        <v>0</v>
      </c>
      <c r="BI135" s="203">
        <f>IF(N135="nulová",J135,0)</f>
        <v>0</v>
      </c>
      <c r="BJ135" s="17" t="s">
        <v>82</v>
      </c>
      <c r="BK135" s="203">
        <f>ROUND(I135*H135,2)</f>
        <v>0</v>
      </c>
      <c r="BL135" s="17" t="s">
        <v>143</v>
      </c>
      <c r="BM135" s="202" t="s">
        <v>315</v>
      </c>
    </row>
    <row r="136" spans="1:65" s="13" customFormat="1" ht="11.25">
      <c r="B136" s="204"/>
      <c r="C136" s="205"/>
      <c r="D136" s="206" t="s">
        <v>145</v>
      </c>
      <c r="E136" s="207" t="s">
        <v>1</v>
      </c>
      <c r="F136" s="208" t="s">
        <v>306</v>
      </c>
      <c r="G136" s="205"/>
      <c r="H136" s="209">
        <v>2.5000000000000001E-2</v>
      </c>
      <c r="I136" s="210"/>
      <c r="J136" s="205"/>
      <c r="K136" s="205"/>
      <c r="L136" s="211"/>
      <c r="M136" s="212"/>
      <c r="N136" s="213"/>
      <c r="O136" s="213"/>
      <c r="P136" s="213"/>
      <c r="Q136" s="213"/>
      <c r="R136" s="213"/>
      <c r="S136" s="213"/>
      <c r="T136" s="214"/>
      <c r="AT136" s="215" t="s">
        <v>145</v>
      </c>
      <c r="AU136" s="215" t="s">
        <v>84</v>
      </c>
      <c r="AV136" s="13" t="s">
        <v>84</v>
      </c>
      <c r="AW136" s="13" t="s">
        <v>30</v>
      </c>
      <c r="AX136" s="13" t="s">
        <v>74</v>
      </c>
      <c r="AY136" s="215" t="s">
        <v>135</v>
      </c>
    </row>
    <row r="137" spans="1:65" s="14" customFormat="1" ht="11.25">
      <c r="B137" s="216"/>
      <c r="C137" s="217"/>
      <c r="D137" s="206" t="s">
        <v>145</v>
      </c>
      <c r="E137" s="218" t="s">
        <v>1</v>
      </c>
      <c r="F137" s="219" t="s">
        <v>147</v>
      </c>
      <c r="G137" s="217"/>
      <c r="H137" s="220">
        <v>2.5000000000000001E-2</v>
      </c>
      <c r="I137" s="221"/>
      <c r="J137" s="217"/>
      <c r="K137" s="217"/>
      <c r="L137" s="222"/>
      <c r="M137" s="223"/>
      <c r="N137" s="224"/>
      <c r="O137" s="224"/>
      <c r="P137" s="224"/>
      <c r="Q137" s="224"/>
      <c r="R137" s="224"/>
      <c r="S137" s="224"/>
      <c r="T137" s="225"/>
      <c r="AT137" s="226" t="s">
        <v>145</v>
      </c>
      <c r="AU137" s="226" t="s">
        <v>84</v>
      </c>
      <c r="AV137" s="14" t="s">
        <v>143</v>
      </c>
      <c r="AW137" s="14" t="s">
        <v>30</v>
      </c>
      <c r="AX137" s="14" t="s">
        <v>82</v>
      </c>
      <c r="AY137" s="226" t="s">
        <v>135</v>
      </c>
    </row>
    <row r="138" spans="1:65" s="2" customFormat="1" ht="21.75" customHeight="1">
      <c r="A138" s="34"/>
      <c r="B138" s="35"/>
      <c r="C138" s="227" t="s">
        <v>136</v>
      </c>
      <c r="D138" s="227" t="s">
        <v>202</v>
      </c>
      <c r="E138" s="228" t="s">
        <v>214</v>
      </c>
      <c r="F138" s="229" t="s">
        <v>215</v>
      </c>
      <c r="G138" s="230" t="s">
        <v>159</v>
      </c>
      <c r="H138" s="231">
        <v>20</v>
      </c>
      <c r="I138" s="308"/>
      <c r="J138" s="233">
        <f>ROUND(I138*H138,2)</f>
        <v>0</v>
      </c>
      <c r="K138" s="229" t="s">
        <v>142</v>
      </c>
      <c r="L138" s="234"/>
      <c r="M138" s="235" t="s">
        <v>1</v>
      </c>
      <c r="N138" s="236" t="s">
        <v>39</v>
      </c>
      <c r="O138" s="71"/>
      <c r="P138" s="200">
        <f>O138*H138</f>
        <v>0</v>
      </c>
      <c r="Q138" s="200">
        <v>0</v>
      </c>
      <c r="R138" s="200">
        <f>Q138*H138</f>
        <v>0</v>
      </c>
      <c r="S138" s="200">
        <v>0</v>
      </c>
      <c r="T138" s="201">
        <f>S138*H138</f>
        <v>0</v>
      </c>
      <c r="U138" s="34"/>
      <c r="V138" s="34"/>
      <c r="W138" s="34"/>
      <c r="X138" s="34"/>
      <c r="Y138" s="34"/>
      <c r="Z138" s="34"/>
      <c r="AA138" s="34"/>
      <c r="AB138" s="34"/>
      <c r="AC138" s="34"/>
      <c r="AD138" s="34"/>
      <c r="AE138" s="34"/>
      <c r="AR138" s="202" t="s">
        <v>175</v>
      </c>
      <c r="AT138" s="202" t="s">
        <v>202</v>
      </c>
      <c r="AU138" s="202" t="s">
        <v>84</v>
      </c>
      <c r="AY138" s="17" t="s">
        <v>135</v>
      </c>
      <c r="BE138" s="203">
        <f>IF(N138="základní",J138,0)</f>
        <v>0</v>
      </c>
      <c r="BF138" s="203">
        <f>IF(N138="snížená",J138,0)</f>
        <v>0</v>
      </c>
      <c r="BG138" s="203">
        <f>IF(N138="zákl. přenesená",J138,0)</f>
        <v>0</v>
      </c>
      <c r="BH138" s="203">
        <f>IF(N138="sníž. přenesená",J138,0)</f>
        <v>0</v>
      </c>
      <c r="BI138" s="203">
        <f>IF(N138="nulová",J138,0)</f>
        <v>0</v>
      </c>
      <c r="BJ138" s="17" t="s">
        <v>82</v>
      </c>
      <c r="BK138" s="203">
        <f>ROUND(I138*H138,2)</f>
        <v>0</v>
      </c>
      <c r="BL138" s="17" t="s">
        <v>143</v>
      </c>
      <c r="BM138" s="202" t="s">
        <v>316</v>
      </c>
    </row>
    <row r="139" spans="1:65" s="15" customFormat="1" ht="11.25">
      <c r="B139" s="237"/>
      <c r="C139" s="238"/>
      <c r="D139" s="206" t="s">
        <v>145</v>
      </c>
      <c r="E139" s="239" t="s">
        <v>1</v>
      </c>
      <c r="F139" s="240" t="s">
        <v>317</v>
      </c>
      <c r="G139" s="238"/>
      <c r="H139" s="239" t="s">
        <v>1</v>
      </c>
      <c r="I139" s="241"/>
      <c r="J139" s="238"/>
      <c r="K139" s="238"/>
      <c r="L139" s="242"/>
      <c r="M139" s="243"/>
      <c r="N139" s="244"/>
      <c r="O139" s="244"/>
      <c r="P139" s="244"/>
      <c r="Q139" s="244"/>
      <c r="R139" s="244"/>
      <c r="S139" s="244"/>
      <c r="T139" s="245"/>
      <c r="AT139" s="246" t="s">
        <v>145</v>
      </c>
      <c r="AU139" s="246" t="s">
        <v>84</v>
      </c>
      <c r="AV139" s="15" t="s">
        <v>82</v>
      </c>
      <c r="AW139" s="15" t="s">
        <v>30</v>
      </c>
      <c r="AX139" s="15" t="s">
        <v>74</v>
      </c>
      <c r="AY139" s="246" t="s">
        <v>135</v>
      </c>
    </row>
    <row r="140" spans="1:65" s="13" customFormat="1" ht="11.25">
      <c r="B140" s="204"/>
      <c r="C140" s="205"/>
      <c r="D140" s="206" t="s">
        <v>145</v>
      </c>
      <c r="E140" s="207" t="s">
        <v>1</v>
      </c>
      <c r="F140" s="208" t="s">
        <v>212</v>
      </c>
      <c r="G140" s="205"/>
      <c r="H140" s="209">
        <v>20</v>
      </c>
      <c r="I140" s="210"/>
      <c r="J140" s="205"/>
      <c r="K140" s="205"/>
      <c r="L140" s="211"/>
      <c r="M140" s="212"/>
      <c r="N140" s="213"/>
      <c r="O140" s="213"/>
      <c r="P140" s="213"/>
      <c r="Q140" s="213"/>
      <c r="R140" s="213"/>
      <c r="S140" s="213"/>
      <c r="T140" s="214"/>
      <c r="AT140" s="215" t="s">
        <v>145</v>
      </c>
      <c r="AU140" s="215" t="s">
        <v>84</v>
      </c>
      <c r="AV140" s="13" t="s">
        <v>84</v>
      </c>
      <c r="AW140" s="13" t="s">
        <v>30</v>
      </c>
      <c r="AX140" s="13" t="s">
        <v>74</v>
      </c>
      <c r="AY140" s="215" t="s">
        <v>135</v>
      </c>
    </row>
    <row r="141" spans="1:65" s="14" customFormat="1" ht="11.25">
      <c r="B141" s="216"/>
      <c r="C141" s="217"/>
      <c r="D141" s="206" t="s">
        <v>145</v>
      </c>
      <c r="E141" s="218" t="s">
        <v>1</v>
      </c>
      <c r="F141" s="219" t="s">
        <v>147</v>
      </c>
      <c r="G141" s="217"/>
      <c r="H141" s="220">
        <v>20</v>
      </c>
      <c r="I141" s="221"/>
      <c r="J141" s="217"/>
      <c r="K141" s="217"/>
      <c r="L141" s="222"/>
      <c r="M141" s="223"/>
      <c r="N141" s="224"/>
      <c r="O141" s="224"/>
      <c r="P141" s="224"/>
      <c r="Q141" s="224"/>
      <c r="R141" s="224"/>
      <c r="S141" s="224"/>
      <c r="T141" s="225"/>
      <c r="AT141" s="226" t="s">
        <v>145</v>
      </c>
      <c r="AU141" s="226" t="s">
        <v>84</v>
      </c>
      <c r="AV141" s="14" t="s">
        <v>143</v>
      </c>
      <c r="AW141" s="14" t="s">
        <v>30</v>
      </c>
      <c r="AX141" s="14" t="s">
        <v>82</v>
      </c>
      <c r="AY141" s="226" t="s">
        <v>135</v>
      </c>
    </row>
    <row r="142" spans="1:65" s="2" customFormat="1" ht="24.2" customHeight="1">
      <c r="A142" s="34"/>
      <c r="B142" s="35"/>
      <c r="C142" s="227" t="s">
        <v>165</v>
      </c>
      <c r="D142" s="227" t="s">
        <v>202</v>
      </c>
      <c r="E142" s="228" t="s">
        <v>318</v>
      </c>
      <c r="F142" s="229" t="s">
        <v>319</v>
      </c>
      <c r="G142" s="230" t="s">
        <v>159</v>
      </c>
      <c r="H142" s="231">
        <v>80</v>
      </c>
      <c r="I142" s="232"/>
      <c r="J142" s="233">
        <f>ROUND(I142*H142,2)</f>
        <v>0</v>
      </c>
      <c r="K142" s="229" t="s">
        <v>142</v>
      </c>
      <c r="L142" s="234"/>
      <c r="M142" s="235" t="s">
        <v>1</v>
      </c>
      <c r="N142" s="236" t="s">
        <v>39</v>
      </c>
      <c r="O142" s="71"/>
      <c r="P142" s="200">
        <f>O142*H142</f>
        <v>0</v>
      </c>
      <c r="Q142" s="200">
        <v>1.23E-3</v>
      </c>
      <c r="R142" s="200">
        <f>Q142*H142</f>
        <v>9.8400000000000001E-2</v>
      </c>
      <c r="S142" s="200">
        <v>0</v>
      </c>
      <c r="T142" s="201">
        <f>S142*H142</f>
        <v>0</v>
      </c>
      <c r="U142" s="34"/>
      <c r="V142" s="34"/>
      <c r="W142" s="34"/>
      <c r="X142" s="34"/>
      <c r="Y142" s="34"/>
      <c r="Z142" s="34"/>
      <c r="AA142" s="34"/>
      <c r="AB142" s="34"/>
      <c r="AC142" s="34"/>
      <c r="AD142" s="34"/>
      <c r="AE142" s="34"/>
      <c r="AR142" s="202" t="s">
        <v>175</v>
      </c>
      <c r="AT142" s="202" t="s">
        <v>202</v>
      </c>
      <c r="AU142" s="202" t="s">
        <v>84</v>
      </c>
      <c r="AY142" s="17" t="s">
        <v>135</v>
      </c>
      <c r="BE142" s="203">
        <f>IF(N142="základní",J142,0)</f>
        <v>0</v>
      </c>
      <c r="BF142" s="203">
        <f>IF(N142="snížená",J142,0)</f>
        <v>0</v>
      </c>
      <c r="BG142" s="203">
        <f>IF(N142="zákl. přenesená",J142,0)</f>
        <v>0</v>
      </c>
      <c r="BH142" s="203">
        <f>IF(N142="sníž. přenesená",J142,0)</f>
        <v>0</v>
      </c>
      <c r="BI142" s="203">
        <f>IF(N142="nulová",J142,0)</f>
        <v>0</v>
      </c>
      <c r="BJ142" s="17" t="s">
        <v>82</v>
      </c>
      <c r="BK142" s="203">
        <f>ROUND(I142*H142,2)</f>
        <v>0</v>
      </c>
      <c r="BL142" s="17" t="s">
        <v>143</v>
      </c>
      <c r="BM142" s="202" t="s">
        <v>320</v>
      </c>
    </row>
    <row r="143" spans="1:65" s="13" customFormat="1" ht="11.25">
      <c r="B143" s="204"/>
      <c r="C143" s="205"/>
      <c r="D143" s="206" t="s">
        <v>145</v>
      </c>
      <c r="E143" s="207" t="s">
        <v>1</v>
      </c>
      <c r="F143" s="208" t="s">
        <v>321</v>
      </c>
      <c r="G143" s="205"/>
      <c r="H143" s="209">
        <v>80</v>
      </c>
      <c r="I143" s="210"/>
      <c r="J143" s="205"/>
      <c r="K143" s="205"/>
      <c r="L143" s="211"/>
      <c r="M143" s="212"/>
      <c r="N143" s="213"/>
      <c r="O143" s="213"/>
      <c r="P143" s="213"/>
      <c r="Q143" s="213"/>
      <c r="R143" s="213"/>
      <c r="S143" s="213"/>
      <c r="T143" s="214"/>
      <c r="AT143" s="215" t="s">
        <v>145</v>
      </c>
      <c r="AU143" s="215" t="s">
        <v>84</v>
      </c>
      <c r="AV143" s="13" t="s">
        <v>84</v>
      </c>
      <c r="AW143" s="13" t="s">
        <v>30</v>
      </c>
      <c r="AX143" s="13" t="s">
        <v>74</v>
      </c>
      <c r="AY143" s="215" t="s">
        <v>135</v>
      </c>
    </row>
    <row r="144" spans="1:65" s="14" customFormat="1" ht="11.25">
      <c r="B144" s="216"/>
      <c r="C144" s="217"/>
      <c r="D144" s="206" t="s">
        <v>145</v>
      </c>
      <c r="E144" s="218" t="s">
        <v>1</v>
      </c>
      <c r="F144" s="219" t="s">
        <v>147</v>
      </c>
      <c r="G144" s="217"/>
      <c r="H144" s="220">
        <v>80</v>
      </c>
      <c r="I144" s="221"/>
      <c r="J144" s="217"/>
      <c r="K144" s="217"/>
      <c r="L144" s="222"/>
      <c r="M144" s="223"/>
      <c r="N144" s="224"/>
      <c r="O144" s="224"/>
      <c r="P144" s="224"/>
      <c r="Q144" s="224"/>
      <c r="R144" s="224"/>
      <c r="S144" s="224"/>
      <c r="T144" s="225"/>
      <c r="AT144" s="226" t="s">
        <v>145</v>
      </c>
      <c r="AU144" s="226" t="s">
        <v>84</v>
      </c>
      <c r="AV144" s="14" t="s">
        <v>143</v>
      </c>
      <c r="AW144" s="14" t="s">
        <v>30</v>
      </c>
      <c r="AX144" s="14" t="s">
        <v>82</v>
      </c>
      <c r="AY144" s="226" t="s">
        <v>135</v>
      </c>
    </row>
    <row r="145" spans="1:65" s="2" customFormat="1" ht="21.75" customHeight="1">
      <c r="A145" s="34"/>
      <c r="B145" s="35"/>
      <c r="C145" s="227" t="s">
        <v>170</v>
      </c>
      <c r="D145" s="227" t="s">
        <v>202</v>
      </c>
      <c r="E145" s="228" t="s">
        <v>243</v>
      </c>
      <c r="F145" s="229" t="s">
        <v>244</v>
      </c>
      <c r="G145" s="230" t="s">
        <v>159</v>
      </c>
      <c r="H145" s="231">
        <v>40</v>
      </c>
      <c r="I145" s="308"/>
      <c r="J145" s="233">
        <f>ROUND(I145*H145,2)</f>
        <v>0</v>
      </c>
      <c r="K145" s="229" t="s">
        <v>142</v>
      </c>
      <c r="L145" s="234"/>
      <c r="M145" s="235" t="s">
        <v>1</v>
      </c>
      <c r="N145" s="236" t="s">
        <v>39</v>
      </c>
      <c r="O145" s="71"/>
      <c r="P145" s="200">
        <f>O145*H145</f>
        <v>0</v>
      </c>
      <c r="Q145" s="200">
        <v>1.8000000000000001E-4</v>
      </c>
      <c r="R145" s="200">
        <f>Q145*H145</f>
        <v>7.2000000000000007E-3</v>
      </c>
      <c r="S145" s="200">
        <v>0</v>
      </c>
      <c r="T145" s="201">
        <f>S145*H145</f>
        <v>0</v>
      </c>
      <c r="U145" s="34"/>
      <c r="V145" s="34"/>
      <c r="W145" s="34"/>
      <c r="X145" s="34"/>
      <c r="Y145" s="34"/>
      <c r="Z145" s="34"/>
      <c r="AA145" s="34"/>
      <c r="AB145" s="34"/>
      <c r="AC145" s="34"/>
      <c r="AD145" s="34"/>
      <c r="AE145" s="34"/>
      <c r="AR145" s="202" t="s">
        <v>175</v>
      </c>
      <c r="AT145" s="202" t="s">
        <v>202</v>
      </c>
      <c r="AU145" s="202" t="s">
        <v>84</v>
      </c>
      <c r="AY145" s="17" t="s">
        <v>135</v>
      </c>
      <c r="BE145" s="203">
        <f>IF(N145="základní",J145,0)</f>
        <v>0</v>
      </c>
      <c r="BF145" s="203">
        <f>IF(N145="snížená",J145,0)</f>
        <v>0</v>
      </c>
      <c r="BG145" s="203">
        <f>IF(N145="zákl. přenesená",J145,0)</f>
        <v>0</v>
      </c>
      <c r="BH145" s="203">
        <f>IF(N145="sníž. přenesená",J145,0)</f>
        <v>0</v>
      </c>
      <c r="BI145" s="203">
        <f>IF(N145="nulová",J145,0)</f>
        <v>0</v>
      </c>
      <c r="BJ145" s="17" t="s">
        <v>82</v>
      </c>
      <c r="BK145" s="203">
        <f>ROUND(I145*H145,2)</f>
        <v>0</v>
      </c>
      <c r="BL145" s="17" t="s">
        <v>143</v>
      </c>
      <c r="BM145" s="202" t="s">
        <v>322</v>
      </c>
    </row>
    <row r="146" spans="1:65" s="15" customFormat="1" ht="11.25">
      <c r="B146" s="237"/>
      <c r="C146" s="238"/>
      <c r="D146" s="206" t="s">
        <v>145</v>
      </c>
      <c r="E146" s="239" t="s">
        <v>1</v>
      </c>
      <c r="F146" s="240" t="s">
        <v>317</v>
      </c>
      <c r="G146" s="238"/>
      <c r="H146" s="239" t="s">
        <v>1</v>
      </c>
      <c r="I146" s="241"/>
      <c r="J146" s="238"/>
      <c r="K146" s="238"/>
      <c r="L146" s="242"/>
      <c r="M146" s="243"/>
      <c r="N146" s="244"/>
      <c r="O146" s="244"/>
      <c r="P146" s="244"/>
      <c r="Q146" s="244"/>
      <c r="R146" s="244"/>
      <c r="S146" s="244"/>
      <c r="T146" s="245"/>
      <c r="AT146" s="246" t="s">
        <v>145</v>
      </c>
      <c r="AU146" s="246" t="s">
        <v>84</v>
      </c>
      <c r="AV146" s="15" t="s">
        <v>82</v>
      </c>
      <c r="AW146" s="15" t="s">
        <v>30</v>
      </c>
      <c r="AX146" s="15" t="s">
        <v>74</v>
      </c>
      <c r="AY146" s="246" t="s">
        <v>135</v>
      </c>
    </row>
    <row r="147" spans="1:65" s="13" customFormat="1" ht="11.25">
      <c r="B147" s="204"/>
      <c r="C147" s="205"/>
      <c r="D147" s="206" t="s">
        <v>145</v>
      </c>
      <c r="E147" s="207" t="s">
        <v>1</v>
      </c>
      <c r="F147" s="208" t="s">
        <v>323</v>
      </c>
      <c r="G147" s="205"/>
      <c r="H147" s="209">
        <v>40</v>
      </c>
      <c r="I147" s="210"/>
      <c r="J147" s="205"/>
      <c r="K147" s="205"/>
      <c r="L147" s="211"/>
      <c r="M147" s="212"/>
      <c r="N147" s="213"/>
      <c r="O147" s="213"/>
      <c r="P147" s="213"/>
      <c r="Q147" s="213"/>
      <c r="R147" s="213"/>
      <c r="S147" s="213"/>
      <c r="T147" s="214"/>
      <c r="AT147" s="215" t="s">
        <v>145</v>
      </c>
      <c r="AU147" s="215" t="s">
        <v>84</v>
      </c>
      <c r="AV147" s="13" t="s">
        <v>84</v>
      </c>
      <c r="AW147" s="13" t="s">
        <v>30</v>
      </c>
      <c r="AX147" s="13" t="s">
        <v>74</v>
      </c>
      <c r="AY147" s="215" t="s">
        <v>135</v>
      </c>
    </row>
    <row r="148" spans="1:65" s="14" customFormat="1" ht="11.25">
      <c r="B148" s="216"/>
      <c r="C148" s="217"/>
      <c r="D148" s="206" t="s">
        <v>145</v>
      </c>
      <c r="E148" s="218" t="s">
        <v>1</v>
      </c>
      <c r="F148" s="219" t="s">
        <v>147</v>
      </c>
      <c r="G148" s="217"/>
      <c r="H148" s="220">
        <v>40</v>
      </c>
      <c r="I148" s="221"/>
      <c r="J148" s="217"/>
      <c r="K148" s="217"/>
      <c r="L148" s="222"/>
      <c r="M148" s="223"/>
      <c r="N148" s="224"/>
      <c r="O148" s="224"/>
      <c r="P148" s="224"/>
      <c r="Q148" s="224"/>
      <c r="R148" s="224"/>
      <c r="S148" s="224"/>
      <c r="T148" s="225"/>
      <c r="AT148" s="226" t="s">
        <v>145</v>
      </c>
      <c r="AU148" s="226" t="s">
        <v>84</v>
      </c>
      <c r="AV148" s="14" t="s">
        <v>143</v>
      </c>
      <c r="AW148" s="14" t="s">
        <v>30</v>
      </c>
      <c r="AX148" s="14" t="s">
        <v>82</v>
      </c>
      <c r="AY148" s="226" t="s">
        <v>135</v>
      </c>
    </row>
    <row r="149" spans="1:65" s="2" customFormat="1" ht="90" customHeight="1">
      <c r="A149" s="34"/>
      <c r="B149" s="35"/>
      <c r="C149" s="191" t="s">
        <v>175</v>
      </c>
      <c r="D149" s="191" t="s">
        <v>138</v>
      </c>
      <c r="E149" s="192" t="s">
        <v>324</v>
      </c>
      <c r="F149" s="193" t="s">
        <v>325</v>
      </c>
      <c r="G149" s="194" t="s">
        <v>192</v>
      </c>
      <c r="H149" s="195">
        <v>1.2999999999999999E-2</v>
      </c>
      <c r="I149" s="196"/>
      <c r="J149" s="197">
        <f>ROUND(I149*H149,2)</f>
        <v>0</v>
      </c>
      <c r="K149" s="193" t="s">
        <v>142</v>
      </c>
      <c r="L149" s="39"/>
      <c r="M149" s="198" t="s">
        <v>1</v>
      </c>
      <c r="N149" s="199" t="s">
        <v>39</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143</v>
      </c>
      <c r="AT149" s="202" t="s">
        <v>138</v>
      </c>
      <c r="AU149" s="202" t="s">
        <v>84</v>
      </c>
      <c r="AY149" s="17" t="s">
        <v>135</v>
      </c>
      <c r="BE149" s="203">
        <f>IF(N149="základní",J149,0)</f>
        <v>0</v>
      </c>
      <c r="BF149" s="203">
        <f>IF(N149="snížená",J149,0)</f>
        <v>0</v>
      </c>
      <c r="BG149" s="203">
        <f>IF(N149="zákl. přenesená",J149,0)</f>
        <v>0</v>
      </c>
      <c r="BH149" s="203">
        <f>IF(N149="sníž. přenesená",J149,0)</f>
        <v>0</v>
      </c>
      <c r="BI149" s="203">
        <f>IF(N149="nulová",J149,0)</f>
        <v>0</v>
      </c>
      <c r="BJ149" s="17" t="s">
        <v>82</v>
      </c>
      <c r="BK149" s="203">
        <f>ROUND(I149*H149,2)</f>
        <v>0</v>
      </c>
      <c r="BL149" s="17" t="s">
        <v>143</v>
      </c>
      <c r="BM149" s="202" t="s">
        <v>326</v>
      </c>
    </row>
    <row r="150" spans="1:65" s="13" customFormat="1" ht="11.25">
      <c r="B150" s="204"/>
      <c r="C150" s="205"/>
      <c r="D150" s="206" t="s">
        <v>145</v>
      </c>
      <c r="E150" s="207" t="s">
        <v>1</v>
      </c>
      <c r="F150" s="208" t="s">
        <v>327</v>
      </c>
      <c r="G150" s="205"/>
      <c r="H150" s="209">
        <v>1.2999999999999999E-2</v>
      </c>
      <c r="I150" s="210"/>
      <c r="J150" s="205"/>
      <c r="K150" s="205"/>
      <c r="L150" s="211"/>
      <c r="M150" s="212"/>
      <c r="N150" s="213"/>
      <c r="O150" s="213"/>
      <c r="P150" s="213"/>
      <c r="Q150" s="213"/>
      <c r="R150" s="213"/>
      <c r="S150" s="213"/>
      <c r="T150" s="214"/>
      <c r="AT150" s="215" t="s">
        <v>145</v>
      </c>
      <c r="AU150" s="215" t="s">
        <v>84</v>
      </c>
      <c r="AV150" s="13" t="s">
        <v>84</v>
      </c>
      <c r="AW150" s="13" t="s">
        <v>30</v>
      </c>
      <c r="AX150" s="13" t="s">
        <v>74</v>
      </c>
      <c r="AY150" s="215" t="s">
        <v>135</v>
      </c>
    </row>
    <row r="151" spans="1:65" s="14" customFormat="1" ht="11.25">
      <c r="B151" s="216"/>
      <c r="C151" s="217"/>
      <c r="D151" s="206" t="s">
        <v>145</v>
      </c>
      <c r="E151" s="218" t="s">
        <v>1</v>
      </c>
      <c r="F151" s="219" t="s">
        <v>147</v>
      </c>
      <c r="G151" s="217"/>
      <c r="H151" s="220">
        <v>1.2999999999999999E-2</v>
      </c>
      <c r="I151" s="221"/>
      <c r="J151" s="217"/>
      <c r="K151" s="217"/>
      <c r="L151" s="222"/>
      <c r="M151" s="223"/>
      <c r="N151" s="224"/>
      <c r="O151" s="224"/>
      <c r="P151" s="224"/>
      <c r="Q151" s="224"/>
      <c r="R151" s="224"/>
      <c r="S151" s="224"/>
      <c r="T151" s="225"/>
      <c r="AT151" s="226" t="s">
        <v>145</v>
      </c>
      <c r="AU151" s="226" t="s">
        <v>84</v>
      </c>
      <c r="AV151" s="14" t="s">
        <v>143</v>
      </c>
      <c r="AW151" s="14" t="s">
        <v>30</v>
      </c>
      <c r="AX151" s="14" t="s">
        <v>82</v>
      </c>
      <c r="AY151" s="226" t="s">
        <v>135</v>
      </c>
    </row>
    <row r="152" spans="1:65" s="2" customFormat="1" ht="90" customHeight="1">
      <c r="A152" s="34"/>
      <c r="B152" s="35"/>
      <c r="C152" s="191" t="s">
        <v>180</v>
      </c>
      <c r="D152" s="191" t="s">
        <v>138</v>
      </c>
      <c r="E152" s="192" t="s">
        <v>328</v>
      </c>
      <c r="F152" s="193" t="s">
        <v>329</v>
      </c>
      <c r="G152" s="194" t="s">
        <v>192</v>
      </c>
      <c r="H152" s="195">
        <v>1.2E-2</v>
      </c>
      <c r="I152" s="196"/>
      <c r="J152" s="197">
        <f>ROUND(I152*H152,2)</f>
        <v>0</v>
      </c>
      <c r="K152" s="193" t="s">
        <v>142</v>
      </c>
      <c r="L152" s="39"/>
      <c r="M152" s="198" t="s">
        <v>1</v>
      </c>
      <c r="N152" s="199" t="s">
        <v>39</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143</v>
      </c>
      <c r="AT152" s="202" t="s">
        <v>138</v>
      </c>
      <c r="AU152" s="202" t="s">
        <v>84</v>
      </c>
      <c r="AY152" s="17" t="s">
        <v>135</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143</v>
      </c>
      <c r="BM152" s="202" t="s">
        <v>330</v>
      </c>
    </row>
    <row r="153" spans="1:65" s="13" customFormat="1" ht="11.25">
      <c r="B153" s="204"/>
      <c r="C153" s="205"/>
      <c r="D153" s="206" t="s">
        <v>145</v>
      </c>
      <c r="E153" s="207" t="s">
        <v>1</v>
      </c>
      <c r="F153" s="208" t="s">
        <v>331</v>
      </c>
      <c r="G153" s="205"/>
      <c r="H153" s="209">
        <v>1.2E-2</v>
      </c>
      <c r="I153" s="210"/>
      <c r="J153" s="205"/>
      <c r="K153" s="205"/>
      <c r="L153" s="211"/>
      <c r="M153" s="212"/>
      <c r="N153" s="213"/>
      <c r="O153" s="213"/>
      <c r="P153" s="213"/>
      <c r="Q153" s="213"/>
      <c r="R153" s="213"/>
      <c r="S153" s="213"/>
      <c r="T153" s="214"/>
      <c r="AT153" s="215" t="s">
        <v>145</v>
      </c>
      <c r="AU153" s="215" t="s">
        <v>84</v>
      </c>
      <c r="AV153" s="13" t="s">
        <v>84</v>
      </c>
      <c r="AW153" s="13" t="s">
        <v>30</v>
      </c>
      <c r="AX153" s="13" t="s">
        <v>74</v>
      </c>
      <c r="AY153" s="215" t="s">
        <v>135</v>
      </c>
    </row>
    <row r="154" spans="1:65" s="14" customFormat="1" ht="11.25">
      <c r="B154" s="216"/>
      <c r="C154" s="217"/>
      <c r="D154" s="206" t="s">
        <v>145</v>
      </c>
      <c r="E154" s="218" t="s">
        <v>1</v>
      </c>
      <c r="F154" s="219" t="s">
        <v>147</v>
      </c>
      <c r="G154" s="217"/>
      <c r="H154" s="220">
        <v>1.2E-2</v>
      </c>
      <c r="I154" s="221"/>
      <c r="J154" s="217"/>
      <c r="K154" s="217"/>
      <c r="L154" s="222"/>
      <c r="M154" s="223"/>
      <c r="N154" s="224"/>
      <c r="O154" s="224"/>
      <c r="P154" s="224"/>
      <c r="Q154" s="224"/>
      <c r="R154" s="224"/>
      <c r="S154" s="224"/>
      <c r="T154" s="225"/>
      <c r="AT154" s="226" t="s">
        <v>145</v>
      </c>
      <c r="AU154" s="226" t="s">
        <v>84</v>
      </c>
      <c r="AV154" s="14" t="s">
        <v>143</v>
      </c>
      <c r="AW154" s="14" t="s">
        <v>30</v>
      </c>
      <c r="AX154" s="14" t="s">
        <v>82</v>
      </c>
      <c r="AY154" s="226" t="s">
        <v>135</v>
      </c>
    </row>
    <row r="155" spans="1:65" s="2" customFormat="1" ht="134.25" customHeight="1">
      <c r="A155" s="34"/>
      <c r="B155" s="35"/>
      <c r="C155" s="191" t="s">
        <v>184</v>
      </c>
      <c r="D155" s="191" t="s">
        <v>138</v>
      </c>
      <c r="E155" s="192" t="s">
        <v>259</v>
      </c>
      <c r="F155" s="193" t="s">
        <v>260</v>
      </c>
      <c r="G155" s="194" t="s">
        <v>192</v>
      </c>
      <c r="H155" s="195">
        <v>0.15</v>
      </c>
      <c r="I155" s="196"/>
      <c r="J155" s="197">
        <f>ROUND(I155*H155,2)</f>
        <v>0</v>
      </c>
      <c r="K155" s="193" t="s">
        <v>142</v>
      </c>
      <c r="L155" s="39"/>
      <c r="M155" s="198" t="s">
        <v>1</v>
      </c>
      <c r="N155" s="199" t="s">
        <v>39</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143</v>
      </c>
      <c r="AT155" s="202" t="s">
        <v>138</v>
      </c>
      <c r="AU155" s="202" t="s">
        <v>84</v>
      </c>
      <c r="AY155" s="17" t="s">
        <v>135</v>
      </c>
      <c r="BE155" s="203">
        <f>IF(N155="základní",J155,0)</f>
        <v>0</v>
      </c>
      <c r="BF155" s="203">
        <f>IF(N155="snížená",J155,0)</f>
        <v>0</v>
      </c>
      <c r="BG155" s="203">
        <f>IF(N155="zákl. přenesená",J155,0)</f>
        <v>0</v>
      </c>
      <c r="BH155" s="203">
        <f>IF(N155="sníž. přenesená",J155,0)</f>
        <v>0</v>
      </c>
      <c r="BI155" s="203">
        <f>IF(N155="nulová",J155,0)</f>
        <v>0</v>
      </c>
      <c r="BJ155" s="17" t="s">
        <v>82</v>
      </c>
      <c r="BK155" s="203">
        <f>ROUND(I155*H155,2)</f>
        <v>0</v>
      </c>
      <c r="BL155" s="17" t="s">
        <v>143</v>
      </c>
      <c r="BM155" s="202" t="s">
        <v>332</v>
      </c>
    </row>
    <row r="156" spans="1:65" s="13" customFormat="1" ht="11.25">
      <c r="B156" s="204"/>
      <c r="C156" s="205"/>
      <c r="D156" s="206" t="s">
        <v>145</v>
      </c>
      <c r="E156" s="207" t="s">
        <v>1</v>
      </c>
      <c r="F156" s="208" t="s">
        <v>333</v>
      </c>
      <c r="G156" s="205"/>
      <c r="H156" s="209">
        <v>0.15</v>
      </c>
      <c r="I156" s="210"/>
      <c r="J156" s="205"/>
      <c r="K156" s="205"/>
      <c r="L156" s="211"/>
      <c r="M156" s="212"/>
      <c r="N156" s="213"/>
      <c r="O156" s="213"/>
      <c r="P156" s="213"/>
      <c r="Q156" s="213"/>
      <c r="R156" s="213"/>
      <c r="S156" s="213"/>
      <c r="T156" s="214"/>
      <c r="AT156" s="215" t="s">
        <v>145</v>
      </c>
      <c r="AU156" s="215" t="s">
        <v>84</v>
      </c>
      <c r="AV156" s="13" t="s">
        <v>84</v>
      </c>
      <c r="AW156" s="13" t="s">
        <v>30</v>
      </c>
      <c r="AX156" s="13" t="s">
        <v>74</v>
      </c>
      <c r="AY156" s="215" t="s">
        <v>135</v>
      </c>
    </row>
    <row r="157" spans="1:65" s="14" customFormat="1" ht="11.25">
      <c r="B157" s="216"/>
      <c r="C157" s="217"/>
      <c r="D157" s="206" t="s">
        <v>145</v>
      </c>
      <c r="E157" s="218" t="s">
        <v>1</v>
      </c>
      <c r="F157" s="219" t="s">
        <v>147</v>
      </c>
      <c r="G157" s="217"/>
      <c r="H157" s="220">
        <v>0.15</v>
      </c>
      <c r="I157" s="221"/>
      <c r="J157" s="217"/>
      <c r="K157" s="217"/>
      <c r="L157" s="222"/>
      <c r="M157" s="223"/>
      <c r="N157" s="224"/>
      <c r="O157" s="224"/>
      <c r="P157" s="224"/>
      <c r="Q157" s="224"/>
      <c r="R157" s="224"/>
      <c r="S157" s="224"/>
      <c r="T157" s="225"/>
      <c r="AT157" s="226" t="s">
        <v>145</v>
      </c>
      <c r="AU157" s="226" t="s">
        <v>84</v>
      </c>
      <c r="AV157" s="14" t="s">
        <v>143</v>
      </c>
      <c r="AW157" s="14" t="s">
        <v>30</v>
      </c>
      <c r="AX157" s="14" t="s">
        <v>82</v>
      </c>
      <c r="AY157" s="226" t="s">
        <v>135</v>
      </c>
    </row>
    <row r="158" spans="1:65" s="2" customFormat="1" ht="114.95" customHeight="1">
      <c r="A158" s="34"/>
      <c r="B158" s="35"/>
      <c r="C158" s="191" t="s">
        <v>189</v>
      </c>
      <c r="D158" s="191" t="s">
        <v>138</v>
      </c>
      <c r="E158" s="192" t="s">
        <v>334</v>
      </c>
      <c r="F158" s="193" t="s">
        <v>335</v>
      </c>
      <c r="G158" s="194" t="s">
        <v>266</v>
      </c>
      <c r="H158" s="195">
        <v>4</v>
      </c>
      <c r="I158" s="196"/>
      <c r="J158" s="197">
        <f>ROUND(I158*H158,2)</f>
        <v>0</v>
      </c>
      <c r="K158" s="193" t="s">
        <v>142</v>
      </c>
      <c r="L158" s="39"/>
      <c r="M158" s="198" t="s">
        <v>1</v>
      </c>
      <c r="N158" s="199" t="s">
        <v>39</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143</v>
      </c>
      <c r="AT158" s="202" t="s">
        <v>138</v>
      </c>
      <c r="AU158" s="202" t="s">
        <v>84</v>
      </c>
      <c r="AY158" s="17" t="s">
        <v>135</v>
      </c>
      <c r="BE158" s="203">
        <f>IF(N158="základní",J158,0)</f>
        <v>0</v>
      </c>
      <c r="BF158" s="203">
        <f>IF(N158="snížená",J158,0)</f>
        <v>0</v>
      </c>
      <c r="BG158" s="203">
        <f>IF(N158="zákl. přenesená",J158,0)</f>
        <v>0</v>
      </c>
      <c r="BH158" s="203">
        <f>IF(N158="sníž. přenesená",J158,0)</f>
        <v>0</v>
      </c>
      <c r="BI158" s="203">
        <f>IF(N158="nulová",J158,0)</f>
        <v>0</v>
      </c>
      <c r="BJ158" s="17" t="s">
        <v>82</v>
      </c>
      <c r="BK158" s="203">
        <f>ROUND(I158*H158,2)</f>
        <v>0</v>
      </c>
      <c r="BL158" s="17" t="s">
        <v>143</v>
      </c>
      <c r="BM158" s="202" t="s">
        <v>336</v>
      </c>
    </row>
    <row r="159" spans="1:65" s="13" customFormat="1" ht="11.25">
      <c r="B159" s="204"/>
      <c r="C159" s="205"/>
      <c r="D159" s="206" t="s">
        <v>145</v>
      </c>
      <c r="E159" s="207" t="s">
        <v>1</v>
      </c>
      <c r="F159" s="208" t="s">
        <v>143</v>
      </c>
      <c r="G159" s="205"/>
      <c r="H159" s="209">
        <v>4</v>
      </c>
      <c r="I159" s="210"/>
      <c r="J159" s="205"/>
      <c r="K159" s="205"/>
      <c r="L159" s="211"/>
      <c r="M159" s="212"/>
      <c r="N159" s="213"/>
      <c r="O159" s="213"/>
      <c r="P159" s="213"/>
      <c r="Q159" s="213"/>
      <c r="R159" s="213"/>
      <c r="S159" s="213"/>
      <c r="T159" s="214"/>
      <c r="AT159" s="215" t="s">
        <v>145</v>
      </c>
      <c r="AU159" s="215" t="s">
        <v>84</v>
      </c>
      <c r="AV159" s="13" t="s">
        <v>84</v>
      </c>
      <c r="AW159" s="13" t="s">
        <v>30</v>
      </c>
      <c r="AX159" s="13" t="s">
        <v>74</v>
      </c>
      <c r="AY159" s="215" t="s">
        <v>135</v>
      </c>
    </row>
    <row r="160" spans="1:65" s="14" customFormat="1" ht="11.25">
      <c r="B160" s="216"/>
      <c r="C160" s="217"/>
      <c r="D160" s="206" t="s">
        <v>145</v>
      </c>
      <c r="E160" s="218" t="s">
        <v>1</v>
      </c>
      <c r="F160" s="219" t="s">
        <v>147</v>
      </c>
      <c r="G160" s="217"/>
      <c r="H160" s="220">
        <v>4</v>
      </c>
      <c r="I160" s="221"/>
      <c r="J160" s="217"/>
      <c r="K160" s="217"/>
      <c r="L160" s="222"/>
      <c r="M160" s="223"/>
      <c r="N160" s="224"/>
      <c r="O160" s="224"/>
      <c r="P160" s="224"/>
      <c r="Q160" s="224"/>
      <c r="R160" s="224"/>
      <c r="S160" s="224"/>
      <c r="T160" s="225"/>
      <c r="AT160" s="226" t="s">
        <v>145</v>
      </c>
      <c r="AU160" s="226" t="s">
        <v>84</v>
      </c>
      <c r="AV160" s="14" t="s">
        <v>143</v>
      </c>
      <c r="AW160" s="14" t="s">
        <v>30</v>
      </c>
      <c r="AX160" s="14" t="s">
        <v>82</v>
      </c>
      <c r="AY160" s="226" t="s">
        <v>135</v>
      </c>
    </row>
    <row r="161" spans="1:65" s="2" customFormat="1" ht="101.25" customHeight="1">
      <c r="A161" s="34"/>
      <c r="B161" s="35"/>
      <c r="C161" s="191" t="s">
        <v>195</v>
      </c>
      <c r="D161" s="191" t="s">
        <v>138</v>
      </c>
      <c r="E161" s="192" t="s">
        <v>337</v>
      </c>
      <c r="F161" s="193" t="s">
        <v>338</v>
      </c>
      <c r="G161" s="194" t="s">
        <v>227</v>
      </c>
      <c r="H161" s="195">
        <v>240</v>
      </c>
      <c r="I161" s="196"/>
      <c r="J161" s="197">
        <f>ROUND(I161*H161,2)</f>
        <v>0</v>
      </c>
      <c r="K161" s="193" t="s">
        <v>142</v>
      </c>
      <c r="L161" s="39"/>
      <c r="M161" s="198" t="s">
        <v>1</v>
      </c>
      <c r="N161" s="199" t="s">
        <v>39</v>
      </c>
      <c r="O161" s="71"/>
      <c r="P161" s="200">
        <f>O161*H161</f>
        <v>0</v>
      </c>
      <c r="Q161" s="200">
        <v>0</v>
      </c>
      <c r="R161" s="200">
        <f>Q161*H161</f>
        <v>0</v>
      </c>
      <c r="S161" s="200">
        <v>0</v>
      </c>
      <c r="T161" s="201">
        <f>S161*H161</f>
        <v>0</v>
      </c>
      <c r="U161" s="34"/>
      <c r="V161" s="34"/>
      <c r="W161" s="34"/>
      <c r="X161" s="34"/>
      <c r="Y161" s="34"/>
      <c r="Z161" s="34"/>
      <c r="AA161" s="34"/>
      <c r="AB161" s="34"/>
      <c r="AC161" s="34"/>
      <c r="AD161" s="34"/>
      <c r="AE161" s="34"/>
      <c r="AR161" s="202" t="s">
        <v>143</v>
      </c>
      <c r="AT161" s="202" t="s">
        <v>138</v>
      </c>
      <c r="AU161" s="202" t="s">
        <v>84</v>
      </c>
      <c r="AY161" s="17" t="s">
        <v>135</v>
      </c>
      <c r="BE161" s="203">
        <f>IF(N161="základní",J161,0)</f>
        <v>0</v>
      </c>
      <c r="BF161" s="203">
        <f>IF(N161="snížená",J161,0)</f>
        <v>0</v>
      </c>
      <c r="BG161" s="203">
        <f>IF(N161="zákl. přenesená",J161,0)</f>
        <v>0</v>
      </c>
      <c r="BH161" s="203">
        <f>IF(N161="sníž. přenesená",J161,0)</f>
        <v>0</v>
      </c>
      <c r="BI161" s="203">
        <f>IF(N161="nulová",J161,0)</f>
        <v>0</v>
      </c>
      <c r="BJ161" s="17" t="s">
        <v>82</v>
      </c>
      <c r="BK161" s="203">
        <f>ROUND(I161*H161,2)</f>
        <v>0</v>
      </c>
      <c r="BL161" s="17" t="s">
        <v>143</v>
      </c>
      <c r="BM161" s="202" t="s">
        <v>339</v>
      </c>
    </row>
    <row r="162" spans="1:65" s="13" customFormat="1" ht="11.25">
      <c r="B162" s="204"/>
      <c r="C162" s="205"/>
      <c r="D162" s="206" t="s">
        <v>145</v>
      </c>
      <c r="E162" s="207" t="s">
        <v>1</v>
      </c>
      <c r="F162" s="208" t="s">
        <v>340</v>
      </c>
      <c r="G162" s="205"/>
      <c r="H162" s="209">
        <v>240</v>
      </c>
      <c r="I162" s="210"/>
      <c r="J162" s="205"/>
      <c r="K162" s="205"/>
      <c r="L162" s="211"/>
      <c r="M162" s="212"/>
      <c r="N162" s="213"/>
      <c r="O162" s="213"/>
      <c r="P162" s="213"/>
      <c r="Q162" s="213"/>
      <c r="R162" s="213"/>
      <c r="S162" s="213"/>
      <c r="T162" s="214"/>
      <c r="AT162" s="215" t="s">
        <v>145</v>
      </c>
      <c r="AU162" s="215" t="s">
        <v>84</v>
      </c>
      <c r="AV162" s="13" t="s">
        <v>84</v>
      </c>
      <c r="AW162" s="13" t="s">
        <v>30</v>
      </c>
      <c r="AX162" s="13" t="s">
        <v>74</v>
      </c>
      <c r="AY162" s="215" t="s">
        <v>135</v>
      </c>
    </row>
    <row r="163" spans="1:65" s="14" customFormat="1" ht="11.25">
      <c r="B163" s="216"/>
      <c r="C163" s="217"/>
      <c r="D163" s="206" t="s">
        <v>145</v>
      </c>
      <c r="E163" s="218" t="s">
        <v>1</v>
      </c>
      <c r="F163" s="219" t="s">
        <v>147</v>
      </c>
      <c r="G163" s="217"/>
      <c r="H163" s="220">
        <v>240</v>
      </c>
      <c r="I163" s="221"/>
      <c r="J163" s="217"/>
      <c r="K163" s="217"/>
      <c r="L163" s="222"/>
      <c r="M163" s="223"/>
      <c r="N163" s="224"/>
      <c r="O163" s="224"/>
      <c r="P163" s="224"/>
      <c r="Q163" s="224"/>
      <c r="R163" s="224"/>
      <c r="S163" s="224"/>
      <c r="T163" s="225"/>
      <c r="AT163" s="226" t="s">
        <v>145</v>
      </c>
      <c r="AU163" s="226" t="s">
        <v>84</v>
      </c>
      <c r="AV163" s="14" t="s">
        <v>143</v>
      </c>
      <c r="AW163" s="14" t="s">
        <v>30</v>
      </c>
      <c r="AX163" s="14" t="s">
        <v>82</v>
      </c>
      <c r="AY163" s="226" t="s">
        <v>135</v>
      </c>
    </row>
    <row r="164" spans="1:65" s="2" customFormat="1" ht="16.5" customHeight="1">
      <c r="A164" s="34"/>
      <c r="B164" s="35"/>
      <c r="C164" s="227" t="s">
        <v>201</v>
      </c>
      <c r="D164" s="227" t="s">
        <v>202</v>
      </c>
      <c r="E164" s="228" t="s">
        <v>341</v>
      </c>
      <c r="F164" s="229" t="s">
        <v>342</v>
      </c>
      <c r="G164" s="230" t="s">
        <v>227</v>
      </c>
      <c r="H164" s="231">
        <v>10.8</v>
      </c>
      <c r="I164" s="232"/>
      <c r="J164" s="233">
        <f>ROUND(I164*H164,2)</f>
        <v>0</v>
      </c>
      <c r="K164" s="229" t="s">
        <v>142</v>
      </c>
      <c r="L164" s="234"/>
      <c r="M164" s="235" t="s">
        <v>1</v>
      </c>
      <c r="N164" s="236" t="s">
        <v>39</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175</v>
      </c>
      <c r="AT164" s="202" t="s">
        <v>202</v>
      </c>
      <c r="AU164" s="202" t="s">
        <v>84</v>
      </c>
      <c r="AY164" s="17" t="s">
        <v>135</v>
      </c>
      <c r="BE164" s="203">
        <f>IF(N164="základní",J164,0)</f>
        <v>0</v>
      </c>
      <c r="BF164" s="203">
        <f>IF(N164="snížená",J164,0)</f>
        <v>0</v>
      </c>
      <c r="BG164" s="203">
        <f>IF(N164="zákl. přenesená",J164,0)</f>
        <v>0</v>
      </c>
      <c r="BH164" s="203">
        <f>IF(N164="sníž. přenesená",J164,0)</f>
        <v>0</v>
      </c>
      <c r="BI164" s="203">
        <f>IF(N164="nulová",J164,0)</f>
        <v>0</v>
      </c>
      <c r="BJ164" s="17" t="s">
        <v>82</v>
      </c>
      <c r="BK164" s="203">
        <f>ROUND(I164*H164,2)</f>
        <v>0</v>
      </c>
      <c r="BL164" s="17" t="s">
        <v>143</v>
      </c>
      <c r="BM164" s="202" t="s">
        <v>343</v>
      </c>
    </row>
    <row r="165" spans="1:65" s="13" customFormat="1" ht="11.25">
      <c r="B165" s="204"/>
      <c r="C165" s="205"/>
      <c r="D165" s="206" t="s">
        <v>145</v>
      </c>
      <c r="E165" s="207" t="s">
        <v>1</v>
      </c>
      <c r="F165" s="208" t="s">
        <v>344</v>
      </c>
      <c r="G165" s="205"/>
      <c r="H165" s="209">
        <v>10.8</v>
      </c>
      <c r="I165" s="210"/>
      <c r="J165" s="205"/>
      <c r="K165" s="205"/>
      <c r="L165" s="211"/>
      <c r="M165" s="212"/>
      <c r="N165" s="213"/>
      <c r="O165" s="213"/>
      <c r="P165" s="213"/>
      <c r="Q165" s="213"/>
      <c r="R165" s="213"/>
      <c r="S165" s="213"/>
      <c r="T165" s="214"/>
      <c r="AT165" s="215" t="s">
        <v>145</v>
      </c>
      <c r="AU165" s="215" t="s">
        <v>84</v>
      </c>
      <c r="AV165" s="13" t="s">
        <v>84</v>
      </c>
      <c r="AW165" s="13" t="s">
        <v>30</v>
      </c>
      <c r="AX165" s="13" t="s">
        <v>74</v>
      </c>
      <c r="AY165" s="215" t="s">
        <v>135</v>
      </c>
    </row>
    <row r="166" spans="1:65" s="14" customFormat="1" ht="11.25">
      <c r="B166" s="216"/>
      <c r="C166" s="217"/>
      <c r="D166" s="206" t="s">
        <v>145</v>
      </c>
      <c r="E166" s="218" t="s">
        <v>1</v>
      </c>
      <c r="F166" s="219" t="s">
        <v>147</v>
      </c>
      <c r="G166" s="217"/>
      <c r="H166" s="220">
        <v>10.8</v>
      </c>
      <c r="I166" s="221"/>
      <c r="J166" s="217"/>
      <c r="K166" s="217"/>
      <c r="L166" s="222"/>
      <c r="M166" s="223"/>
      <c r="N166" s="224"/>
      <c r="O166" s="224"/>
      <c r="P166" s="224"/>
      <c r="Q166" s="224"/>
      <c r="R166" s="224"/>
      <c r="S166" s="224"/>
      <c r="T166" s="225"/>
      <c r="AT166" s="226" t="s">
        <v>145</v>
      </c>
      <c r="AU166" s="226" t="s">
        <v>84</v>
      </c>
      <c r="AV166" s="14" t="s">
        <v>143</v>
      </c>
      <c r="AW166" s="14" t="s">
        <v>30</v>
      </c>
      <c r="AX166" s="14" t="s">
        <v>82</v>
      </c>
      <c r="AY166" s="226" t="s">
        <v>135</v>
      </c>
    </row>
    <row r="167" spans="1:65" s="2" customFormat="1" ht="62.65" customHeight="1">
      <c r="A167" s="34"/>
      <c r="B167" s="35"/>
      <c r="C167" s="191" t="s">
        <v>208</v>
      </c>
      <c r="D167" s="191" t="s">
        <v>138</v>
      </c>
      <c r="E167" s="192" t="s">
        <v>345</v>
      </c>
      <c r="F167" s="193" t="s">
        <v>346</v>
      </c>
      <c r="G167" s="194" t="s">
        <v>227</v>
      </c>
      <c r="H167" s="195">
        <v>7.2</v>
      </c>
      <c r="I167" s="196"/>
      <c r="J167" s="197">
        <f>ROUND(I167*H167,2)</f>
        <v>0</v>
      </c>
      <c r="K167" s="193" t="s">
        <v>142</v>
      </c>
      <c r="L167" s="39"/>
      <c r="M167" s="198" t="s">
        <v>1</v>
      </c>
      <c r="N167" s="199" t="s">
        <v>39</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143</v>
      </c>
      <c r="AT167" s="202" t="s">
        <v>138</v>
      </c>
      <c r="AU167" s="202" t="s">
        <v>84</v>
      </c>
      <c r="AY167" s="17" t="s">
        <v>135</v>
      </c>
      <c r="BE167" s="203">
        <f>IF(N167="základní",J167,0)</f>
        <v>0</v>
      </c>
      <c r="BF167" s="203">
        <f>IF(N167="snížená",J167,0)</f>
        <v>0</v>
      </c>
      <c r="BG167" s="203">
        <f>IF(N167="zákl. přenesená",J167,0)</f>
        <v>0</v>
      </c>
      <c r="BH167" s="203">
        <f>IF(N167="sníž. přenesená",J167,0)</f>
        <v>0</v>
      </c>
      <c r="BI167" s="203">
        <f>IF(N167="nulová",J167,0)</f>
        <v>0</v>
      </c>
      <c r="BJ167" s="17" t="s">
        <v>82</v>
      </c>
      <c r="BK167" s="203">
        <f>ROUND(I167*H167,2)</f>
        <v>0</v>
      </c>
      <c r="BL167" s="17" t="s">
        <v>143</v>
      </c>
      <c r="BM167" s="202" t="s">
        <v>347</v>
      </c>
    </row>
    <row r="168" spans="1:65" s="13" customFormat="1" ht="11.25">
      <c r="B168" s="204"/>
      <c r="C168" s="205"/>
      <c r="D168" s="206" t="s">
        <v>145</v>
      </c>
      <c r="E168" s="207" t="s">
        <v>1</v>
      </c>
      <c r="F168" s="208" t="s">
        <v>348</v>
      </c>
      <c r="G168" s="205"/>
      <c r="H168" s="209">
        <v>7.2</v>
      </c>
      <c r="I168" s="210"/>
      <c r="J168" s="205"/>
      <c r="K168" s="205"/>
      <c r="L168" s="211"/>
      <c r="M168" s="212"/>
      <c r="N168" s="213"/>
      <c r="O168" s="213"/>
      <c r="P168" s="213"/>
      <c r="Q168" s="213"/>
      <c r="R168" s="213"/>
      <c r="S168" s="213"/>
      <c r="T168" s="214"/>
      <c r="AT168" s="215" t="s">
        <v>145</v>
      </c>
      <c r="AU168" s="215" t="s">
        <v>84</v>
      </c>
      <c r="AV168" s="13" t="s">
        <v>84</v>
      </c>
      <c r="AW168" s="13" t="s">
        <v>30</v>
      </c>
      <c r="AX168" s="13" t="s">
        <v>74</v>
      </c>
      <c r="AY168" s="215" t="s">
        <v>135</v>
      </c>
    </row>
    <row r="169" spans="1:65" s="14" customFormat="1" ht="11.25">
      <c r="B169" s="216"/>
      <c r="C169" s="217"/>
      <c r="D169" s="206" t="s">
        <v>145</v>
      </c>
      <c r="E169" s="218" t="s">
        <v>1</v>
      </c>
      <c r="F169" s="219" t="s">
        <v>147</v>
      </c>
      <c r="G169" s="217"/>
      <c r="H169" s="220">
        <v>7.2</v>
      </c>
      <c r="I169" s="221"/>
      <c r="J169" s="217"/>
      <c r="K169" s="217"/>
      <c r="L169" s="222"/>
      <c r="M169" s="223"/>
      <c r="N169" s="224"/>
      <c r="O169" s="224"/>
      <c r="P169" s="224"/>
      <c r="Q169" s="224"/>
      <c r="R169" s="224"/>
      <c r="S169" s="224"/>
      <c r="T169" s="225"/>
      <c r="AT169" s="226" t="s">
        <v>145</v>
      </c>
      <c r="AU169" s="226" t="s">
        <v>84</v>
      </c>
      <c r="AV169" s="14" t="s">
        <v>143</v>
      </c>
      <c r="AW169" s="14" t="s">
        <v>30</v>
      </c>
      <c r="AX169" s="14" t="s">
        <v>82</v>
      </c>
      <c r="AY169" s="226" t="s">
        <v>135</v>
      </c>
    </row>
    <row r="170" spans="1:65" s="2" customFormat="1" ht="49.15" customHeight="1">
      <c r="A170" s="34"/>
      <c r="B170" s="35"/>
      <c r="C170" s="191" t="s">
        <v>9</v>
      </c>
      <c r="D170" s="191" t="s">
        <v>138</v>
      </c>
      <c r="E170" s="192" t="s">
        <v>349</v>
      </c>
      <c r="F170" s="193" t="s">
        <v>350</v>
      </c>
      <c r="G170" s="194" t="s">
        <v>227</v>
      </c>
      <c r="H170" s="195">
        <v>22</v>
      </c>
      <c r="I170" s="196"/>
      <c r="J170" s="197">
        <f>ROUND(I170*H170,2)</f>
        <v>0</v>
      </c>
      <c r="K170" s="193" t="s">
        <v>142</v>
      </c>
      <c r="L170" s="39"/>
      <c r="M170" s="198" t="s">
        <v>1</v>
      </c>
      <c r="N170" s="199" t="s">
        <v>39</v>
      </c>
      <c r="O170" s="71"/>
      <c r="P170" s="200">
        <f>O170*H170</f>
        <v>0</v>
      </c>
      <c r="Q170" s="200">
        <v>0</v>
      </c>
      <c r="R170" s="200">
        <f>Q170*H170</f>
        <v>0</v>
      </c>
      <c r="S170" s="200">
        <v>0</v>
      </c>
      <c r="T170" s="201">
        <f>S170*H170</f>
        <v>0</v>
      </c>
      <c r="U170" s="34"/>
      <c r="V170" s="34"/>
      <c r="W170" s="34"/>
      <c r="X170" s="34"/>
      <c r="Y170" s="34"/>
      <c r="Z170" s="34"/>
      <c r="AA170" s="34"/>
      <c r="AB170" s="34"/>
      <c r="AC170" s="34"/>
      <c r="AD170" s="34"/>
      <c r="AE170" s="34"/>
      <c r="AR170" s="202" t="s">
        <v>143</v>
      </c>
      <c r="AT170" s="202" t="s">
        <v>138</v>
      </c>
      <c r="AU170" s="202" t="s">
        <v>84</v>
      </c>
      <c r="AY170" s="17" t="s">
        <v>135</v>
      </c>
      <c r="BE170" s="203">
        <f>IF(N170="základní",J170,0)</f>
        <v>0</v>
      </c>
      <c r="BF170" s="203">
        <f>IF(N170="snížená",J170,0)</f>
        <v>0</v>
      </c>
      <c r="BG170" s="203">
        <f>IF(N170="zákl. přenesená",J170,0)</f>
        <v>0</v>
      </c>
      <c r="BH170" s="203">
        <f>IF(N170="sníž. přenesená",J170,0)</f>
        <v>0</v>
      </c>
      <c r="BI170" s="203">
        <f>IF(N170="nulová",J170,0)</f>
        <v>0</v>
      </c>
      <c r="BJ170" s="17" t="s">
        <v>82</v>
      </c>
      <c r="BK170" s="203">
        <f>ROUND(I170*H170,2)</f>
        <v>0</v>
      </c>
      <c r="BL170" s="17" t="s">
        <v>143</v>
      </c>
      <c r="BM170" s="202" t="s">
        <v>351</v>
      </c>
    </row>
    <row r="171" spans="1:65" s="13" customFormat="1" ht="11.25">
      <c r="B171" s="204"/>
      <c r="C171" s="205"/>
      <c r="D171" s="206" t="s">
        <v>145</v>
      </c>
      <c r="E171" s="207" t="s">
        <v>1</v>
      </c>
      <c r="F171" s="208" t="s">
        <v>352</v>
      </c>
      <c r="G171" s="205"/>
      <c r="H171" s="209">
        <v>22</v>
      </c>
      <c r="I171" s="210"/>
      <c r="J171" s="205"/>
      <c r="K171" s="205"/>
      <c r="L171" s="211"/>
      <c r="M171" s="212"/>
      <c r="N171" s="213"/>
      <c r="O171" s="213"/>
      <c r="P171" s="213"/>
      <c r="Q171" s="213"/>
      <c r="R171" s="213"/>
      <c r="S171" s="213"/>
      <c r="T171" s="214"/>
      <c r="AT171" s="215" t="s">
        <v>145</v>
      </c>
      <c r="AU171" s="215" t="s">
        <v>84</v>
      </c>
      <c r="AV171" s="13" t="s">
        <v>84</v>
      </c>
      <c r="AW171" s="13" t="s">
        <v>30</v>
      </c>
      <c r="AX171" s="13" t="s">
        <v>74</v>
      </c>
      <c r="AY171" s="215" t="s">
        <v>135</v>
      </c>
    </row>
    <row r="172" spans="1:65" s="14" customFormat="1" ht="11.25">
      <c r="B172" s="216"/>
      <c r="C172" s="217"/>
      <c r="D172" s="206" t="s">
        <v>145</v>
      </c>
      <c r="E172" s="218" t="s">
        <v>1</v>
      </c>
      <c r="F172" s="219" t="s">
        <v>147</v>
      </c>
      <c r="G172" s="217"/>
      <c r="H172" s="220">
        <v>22</v>
      </c>
      <c r="I172" s="221"/>
      <c r="J172" s="217"/>
      <c r="K172" s="217"/>
      <c r="L172" s="222"/>
      <c r="M172" s="223"/>
      <c r="N172" s="224"/>
      <c r="O172" s="224"/>
      <c r="P172" s="224"/>
      <c r="Q172" s="224"/>
      <c r="R172" s="224"/>
      <c r="S172" s="224"/>
      <c r="T172" s="225"/>
      <c r="AT172" s="226" t="s">
        <v>145</v>
      </c>
      <c r="AU172" s="226" t="s">
        <v>84</v>
      </c>
      <c r="AV172" s="14" t="s">
        <v>143</v>
      </c>
      <c r="AW172" s="14" t="s">
        <v>30</v>
      </c>
      <c r="AX172" s="14" t="s">
        <v>82</v>
      </c>
      <c r="AY172" s="226" t="s">
        <v>135</v>
      </c>
    </row>
    <row r="173" spans="1:65" s="2" customFormat="1" ht="37.9" customHeight="1">
      <c r="A173" s="34"/>
      <c r="B173" s="35"/>
      <c r="C173" s="191" t="s">
        <v>218</v>
      </c>
      <c r="D173" s="191" t="s">
        <v>138</v>
      </c>
      <c r="E173" s="192" t="s">
        <v>353</v>
      </c>
      <c r="F173" s="193" t="s">
        <v>354</v>
      </c>
      <c r="G173" s="194" t="s">
        <v>227</v>
      </c>
      <c r="H173" s="195">
        <v>60</v>
      </c>
      <c r="I173" s="196"/>
      <c r="J173" s="197">
        <f>ROUND(I173*H173,2)</f>
        <v>0</v>
      </c>
      <c r="K173" s="193" t="s">
        <v>142</v>
      </c>
      <c r="L173" s="39"/>
      <c r="M173" s="198" t="s">
        <v>1</v>
      </c>
      <c r="N173" s="199" t="s">
        <v>39</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143</v>
      </c>
      <c r="AT173" s="202" t="s">
        <v>138</v>
      </c>
      <c r="AU173" s="202" t="s">
        <v>84</v>
      </c>
      <c r="AY173" s="17" t="s">
        <v>135</v>
      </c>
      <c r="BE173" s="203">
        <f>IF(N173="základní",J173,0)</f>
        <v>0</v>
      </c>
      <c r="BF173" s="203">
        <f>IF(N173="snížená",J173,0)</f>
        <v>0</v>
      </c>
      <c r="BG173" s="203">
        <f>IF(N173="zákl. přenesená",J173,0)</f>
        <v>0</v>
      </c>
      <c r="BH173" s="203">
        <f>IF(N173="sníž. přenesená",J173,0)</f>
        <v>0</v>
      </c>
      <c r="BI173" s="203">
        <f>IF(N173="nulová",J173,0)</f>
        <v>0</v>
      </c>
      <c r="BJ173" s="17" t="s">
        <v>82</v>
      </c>
      <c r="BK173" s="203">
        <f>ROUND(I173*H173,2)</f>
        <v>0</v>
      </c>
      <c r="BL173" s="17" t="s">
        <v>143</v>
      </c>
      <c r="BM173" s="202" t="s">
        <v>355</v>
      </c>
    </row>
    <row r="174" spans="1:65" s="13" customFormat="1" ht="11.25">
      <c r="B174" s="204"/>
      <c r="C174" s="205"/>
      <c r="D174" s="206" t="s">
        <v>145</v>
      </c>
      <c r="E174" s="207" t="s">
        <v>1</v>
      </c>
      <c r="F174" s="208" t="s">
        <v>356</v>
      </c>
      <c r="G174" s="205"/>
      <c r="H174" s="209">
        <v>60</v>
      </c>
      <c r="I174" s="210"/>
      <c r="J174" s="205"/>
      <c r="K174" s="205"/>
      <c r="L174" s="211"/>
      <c r="M174" s="212"/>
      <c r="N174" s="213"/>
      <c r="O174" s="213"/>
      <c r="P174" s="213"/>
      <c r="Q174" s="213"/>
      <c r="R174" s="213"/>
      <c r="S174" s="213"/>
      <c r="T174" s="214"/>
      <c r="AT174" s="215" t="s">
        <v>145</v>
      </c>
      <c r="AU174" s="215" t="s">
        <v>84</v>
      </c>
      <c r="AV174" s="13" t="s">
        <v>84</v>
      </c>
      <c r="AW174" s="13" t="s">
        <v>30</v>
      </c>
      <c r="AX174" s="13" t="s">
        <v>74</v>
      </c>
      <c r="AY174" s="215" t="s">
        <v>135</v>
      </c>
    </row>
    <row r="175" spans="1:65" s="14" customFormat="1" ht="11.25">
      <c r="B175" s="216"/>
      <c r="C175" s="217"/>
      <c r="D175" s="206" t="s">
        <v>145</v>
      </c>
      <c r="E175" s="218" t="s">
        <v>1</v>
      </c>
      <c r="F175" s="219" t="s">
        <v>147</v>
      </c>
      <c r="G175" s="217"/>
      <c r="H175" s="220">
        <v>60</v>
      </c>
      <c r="I175" s="221"/>
      <c r="J175" s="217"/>
      <c r="K175" s="217"/>
      <c r="L175" s="222"/>
      <c r="M175" s="223"/>
      <c r="N175" s="224"/>
      <c r="O175" s="224"/>
      <c r="P175" s="224"/>
      <c r="Q175" s="224"/>
      <c r="R175" s="224"/>
      <c r="S175" s="224"/>
      <c r="T175" s="225"/>
      <c r="AT175" s="226" t="s">
        <v>145</v>
      </c>
      <c r="AU175" s="226" t="s">
        <v>84</v>
      </c>
      <c r="AV175" s="14" t="s">
        <v>143</v>
      </c>
      <c r="AW175" s="14" t="s">
        <v>30</v>
      </c>
      <c r="AX175" s="14" t="s">
        <v>82</v>
      </c>
      <c r="AY175" s="226" t="s">
        <v>135</v>
      </c>
    </row>
    <row r="176" spans="1:65" s="2" customFormat="1" ht="55.5" customHeight="1">
      <c r="A176" s="34"/>
      <c r="B176" s="35"/>
      <c r="C176" s="191" t="s">
        <v>224</v>
      </c>
      <c r="D176" s="191" t="s">
        <v>138</v>
      </c>
      <c r="E176" s="192" t="s">
        <v>357</v>
      </c>
      <c r="F176" s="193" t="s">
        <v>358</v>
      </c>
      <c r="G176" s="194" t="s">
        <v>141</v>
      </c>
      <c r="H176" s="195">
        <v>56</v>
      </c>
      <c r="I176" s="196"/>
      <c r="J176" s="197">
        <f>ROUND(I176*H176,2)</f>
        <v>0</v>
      </c>
      <c r="K176" s="193" t="s">
        <v>142</v>
      </c>
      <c r="L176" s="39"/>
      <c r="M176" s="198" t="s">
        <v>1</v>
      </c>
      <c r="N176" s="199" t="s">
        <v>39</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143</v>
      </c>
      <c r="AT176" s="202" t="s">
        <v>138</v>
      </c>
      <c r="AU176" s="202" t="s">
        <v>84</v>
      </c>
      <c r="AY176" s="17" t="s">
        <v>135</v>
      </c>
      <c r="BE176" s="203">
        <f>IF(N176="základní",J176,0)</f>
        <v>0</v>
      </c>
      <c r="BF176" s="203">
        <f>IF(N176="snížená",J176,0)</f>
        <v>0</v>
      </c>
      <c r="BG176" s="203">
        <f>IF(N176="zákl. přenesená",J176,0)</f>
        <v>0</v>
      </c>
      <c r="BH176" s="203">
        <f>IF(N176="sníž. přenesená",J176,0)</f>
        <v>0</v>
      </c>
      <c r="BI176" s="203">
        <f>IF(N176="nulová",J176,0)</f>
        <v>0</v>
      </c>
      <c r="BJ176" s="17" t="s">
        <v>82</v>
      </c>
      <c r="BK176" s="203">
        <f>ROUND(I176*H176,2)</f>
        <v>0</v>
      </c>
      <c r="BL176" s="17" t="s">
        <v>143</v>
      </c>
      <c r="BM176" s="202" t="s">
        <v>359</v>
      </c>
    </row>
    <row r="177" spans="1:65" s="13" customFormat="1" ht="11.25">
      <c r="B177" s="204"/>
      <c r="C177" s="205"/>
      <c r="D177" s="206" t="s">
        <v>145</v>
      </c>
      <c r="E177" s="207" t="s">
        <v>1</v>
      </c>
      <c r="F177" s="208" t="s">
        <v>360</v>
      </c>
      <c r="G177" s="205"/>
      <c r="H177" s="209">
        <v>56</v>
      </c>
      <c r="I177" s="210"/>
      <c r="J177" s="205"/>
      <c r="K177" s="205"/>
      <c r="L177" s="211"/>
      <c r="M177" s="212"/>
      <c r="N177" s="213"/>
      <c r="O177" s="213"/>
      <c r="P177" s="213"/>
      <c r="Q177" s="213"/>
      <c r="R177" s="213"/>
      <c r="S177" s="213"/>
      <c r="T177" s="214"/>
      <c r="AT177" s="215" t="s">
        <v>145</v>
      </c>
      <c r="AU177" s="215" t="s">
        <v>84</v>
      </c>
      <c r="AV177" s="13" t="s">
        <v>84</v>
      </c>
      <c r="AW177" s="13" t="s">
        <v>30</v>
      </c>
      <c r="AX177" s="13" t="s">
        <v>74</v>
      </c>
      <c r="AY177" s="215" t="s">
        <v>135</v>
      </c>
    </row>
    <row r="178" spans="1:65" s="14" customFormat="1" ht="11.25">
      <c r="B178" s="216"/>
      <c r="C178" s="217"/>
      <c r="D178" s="206" t="s">
        <v>145</v>
      </c>
      <c r="E178" s="218" t="s">
        <v>1</v>
      </c>
      <c r="F178" s="219" t="s">
        <v>147</v>
      </c>
      <c r="G178" s="217"/>
      <c r="H178" s="220">
        <v>56</v>
      </c>
      <c r="I178" s="221"/>
      <c r="J178" s="217"/>
      <c r="K178" s="217"/>
      <c r="L178" s="222"/>
      <c r="M178" s="223"/>
      <c r="N178" s="224"/>
      <c r="O178" s="224"/>
      <c r="P178" s="224"/>
      <c r="Q178" s="224"/>
      <c r="R178" s="224"/>
      <c r="S178" s="224"/>
      <c r="T178" s="225"/>
      <c r="AT178" s="226" t="s">
        <v>145</v>
      </c>
      <c r="AU178" s="226" t="s">
        <v>84</v>
      </c>
      <c r="AV178" s="14" t="s">
        <v>143</v>
      </c>
      <c r="AW178" s="14" t="s">
        <v>30</v>
      </c>
      <c r="AX178" s="14" t="s">
        <v>82</v>
      </c>
      <c r="AY178" s="226" t="s">
        <v>135</v>
      </c>
    </row>
    <row r="179" spans="1:65" s="2" customFormat="1" ht="78" customHeight="1">
      <c r="A179" s="34"/>
      <c r="B179" s="35"/>
      <c r="C179" s="191" t="s">
        <v>230</v>
      </c>
      <c r="D179" s="191" t="s">
        <v>138</v>
      </c>
      <c r="E179" s="192" t="s">
        <v>361</v>
      </c>
      <c r="F179" s="193" t="s">
        <v>362</v>
      </c>
      <c r="G179" s="194" t="s">
        <v>141</v>
      </c>
      <c r="H179" s="195">
        <v>42</v>
      </c>
      <c r="I179" s="196"/>
      <c r="J179" s="197">
        <f>ROUND(I179*H179,2)</f>
        <v>0</v>
      </c>
      <c r="K179" s="193" t="s">
        <v>142</v>
      </c>
      <c r="L179" s="39"/>
      <c r="M179" s="198" t="s">
        <v>1</v>
      </c>
      <c r="N179" s="199" t="s">
        <v>39</v>
      </c>
      <c r="O179" s="71"/>
      <c r="P179" s="200">
        <f>O179*H179</f>
        <v>0</v>
      </c>
      <c r="Q179" s="200">
        <v>0</v>
      </c>
      <c r="R179" s="200">
        <f>Q179*H179</f>
        <v>0</v>
      </c>
      <c r="S179" s="200">
        <v>0</v>
      </c>
      <c r="T179" s="201">
        <f>S179*H179</f>
        <v>0</v>
      </c>
      <c r="U179" s="34"/>
      <c r="V179" s="34"/>
      <c r="W179" s="34"/>
      <c r="X179" s="34"/>
      <c r="Y179" s="34"/>
      <c r="Z179" s="34"/>
      <c r="AA179" s="34"/>
      <c r="AB179" s="34"/>
      <c r="AC179" s="34"/>
      <c r="AD179" s="34"/>
      <c r="AE179" s="34"/>
      <c r="AR179" s="202" t="s">
        <v>143</v>
      </c>
      <c r="AT179" s="202" t="s">
        <v>138</v>
      </c>
      <c r="AU179" s="202" t="s">
        <v>84</v>
      </c>
      <c r="AY179" s="17" t="s">
        <v>135</v>
      </c>
      <c r="BE179" s="203">
        <f>IF(N179="základní",J179,0)</f>
        <v>0</v>
      </c>
      <c r="BF179" s="203">
        <f>IF(N179="snížená",J179,0)</f>
        <v>0</v>
      </c>
      <c r="BG179" s="203">
        <f>IF(N179="zákl. přenesená",J179,0)</f>
        <v>0</v>
      </c>
      <c r="BH179" s="203">
        <f>IF(N179="sníž. přenesená",J179,0)</f>
        <v>0</v>
      </c>
      <c r="BI179" s="203">
        <f>IF(N179="nulová",J179,0)</f>
        <v>0</v>
      </c>
      <c r="BJ179" s="17" t="s">
        <v>82</v>
      </c>
      <c r="BK179" s="203">
        <f>ROUND(I179*H179,2)</f>
        <v>0</v>
      </c>
      <c r="BL179" s="17" t="s">
        <v>143</v>
      </c>
      <c r="BM179" s="202" t="s">
        <v>363</v>
      </c>
    </row>
    <row r="180" spans="1:65" s="13" customFormat="1" ht="11.25">
      <c r="B180" s="204"/>
      <c r="C180" s="205"/>
      <c r="D180" s="206" t="s">
        <v>145</v>
      </c>
      <c r="E180" s="207" t="s">
        <v>1</v>
      </c>
      <c r="F180" s="208" t="s">
        <v>364</v>
      </c>
      <c r="G180" s="205"/>
      <c r="H180" s="209">
        <v>42</v>
      </c>
      <c r="I180" s="210"/>
      <c r="J180" s="205"/>
      <c r="K180" s="205"/>
      <c r="L180" s="211"/>
      <c r="M180" s="212"/>
      <c r="N180" s="213"/>
      <c r="O180" s="213"/>
      <c r="P180" s="213"/>
      <c r="Q180" s="213"/>
      <c r="R180" s="213"/>
      <c r="S180" s="213"/>
      <c r="T180" s="214"/>
      <c r="AT180" s="215" t="s">
        <v>145</v>
      </c>
      <c r="AU180" s="215" t="s">
        <v>84</v>
      </c>
      <c r="AV180" s="13" t="s">
        <v>84</v>
      </c>
      <c r="AW180" s="13" t="s">
        <v>30</v>
      </c>
      <c r="AX180" s="13" t="s">
        <v>74</v>
      </c>
      <c r="AY180" s="215" t="s">
        <v>135</v>
      </c>
    </row>
    <row r="181" spans="1:65" s="14" customFormat="1" ht="11.25">
      <c r="B181" s="216"/>
      <c r="C181" s="217"/>
      <c r="D181" s="206" t="s">
        <v>145</v>
      </c>
      <c r="E181" s="218" t="s">
        <v>1</v>
      </c>
      <c r="F181" s="219" t="s">
        <v>147</v>
      </c>
      <c r="G181" s="217"/>
      <c r="H181" s="220">
        <v>42</v>
      </c>
      <c r="I181" s="221"/>
      <c r="J181" s="217"/>
      <c r="K181" s="217"/>
      <c r="L181" s="222"/>
      <c r="M181" s="223"/>
      <c r="N181" s="224"/>
      <c r="O181" s="224"/>
      <c r="P181" s="224"/>
      <c r="Q181" s="224"/>
      <c r="R181" s="224"/>
      <c r="S181" s="224"/>
      <c r="T181" s="225"/>
      <c r="AT181" s="226" t="s">
        <v>145</v>
      </c>
      <c r="AU181" s="226" t="s">
        <v>84</v>
      </c>
      <c r="AV181" s="14" t="s">
        <v>143</v>
      </c>
      <c r="AW181" s="14" t="s">
        <v>30</v>
      </c>
      <c r="AX181" s="14" t="s">
        <v>82</v>
      </c>
      <c r="AY181" s="226" t="s">
        <v>135</v>
      </c>
    </row>
    <row r="182" spans="1:65" s="2" customFormat="1" ht="21.75" customHeight="1">
      <c r="A182" s="34"/>
      <c r="B182" s="35"/>
      <c r="C182" s="227" t="s">
        <v>236</v>
      </c>
      <c r="D182" s="227" t="s">
        <v>202</v>
      </c>
      <c r="E182" s="228" t="s">
        <v>365</v>
      </c>
      <c r="F182" s="229" t="s">
        <v>366</v>
      </c>
      <c r="G182" s="230" t="s">
        <v>205</v>
      </c>
      <c r="H182" s="231">
        <v>14.49</v>
      </c>
      <c r="I182" s="232"/>
      <c r="J182" s="233">
        <f>ROUND(I182*H182,2)</f>
        <v>0</v>
      </c>
      <c r="K182" s="229" t="s">
        <v>142</v>
      </c>
      <c r="L182" s="234"/>
      <c r="M182" s="235" t="s">
        <v>1</v>
      </c>
      <c r="N182" s="236" t="s">
        <v>39</v>
      </c>
      <c r="O182" s="71"/>
      <c r="P182" s="200">
        <f>O182*H182</f>
        <v>0</v>
      </c>
      <c r="Q182" s="200">
        <v>1</v>
      </c>
      <c r="R182" s="200">
        <f>Q182*H182</f>
        <v>14.49</v>
      </c>
      <c r="S182" s="200">
        <v>0</v>
      </c>
      <c r="T182" s="201">
        <f>S182*H182</f>
        <v>0</v>
      </c>
      <c r="U182" s="34"/>
      <c r="V182" s="34"/>
      <c r="W182" s="34"/>
      <c r="X182" s="34"/>
      <c r="Y182" s="34"/>
      <c r="Z182" s="34"/>
      <c r="AA182" s="34"/>
      <c r="AB182" s="34"/>
      <c r="AC182" s="34"/>
      <c r="AD182" s="34"/>
      <c r="AE182" s="34"/>
      <c r="AR182" s="202" t="s">
        <v>175</v>
      </c>
      <c r="AT182" s="202" t="s">
        <v>202</v>
      </c>
      <c r="AU182" s="202" t="s">
        <v>84</v>
      </c>
      <c r="AY182" s="17" t="s">
        <v>135</v>
      </c>
      <c r="BE182" s="203">
        <f>IF(N182="základní",J182,0)</f>
        <v>0</v>
      </c>
      <c r="BF182" s="203">
        <f>IF(N182="snížená",J182,0)</f>
        <v>0</v>
      </c>
      <c r="BG182" s="203">
        <f>IF(N182="zákl. přenesená",J182,0)</f>
        <v>0</v>
      </c>
      <c r="BH182" s="203">
        <f>IF(N182="sníž. přenesená",J182,0)</f>
        <v>0</v>
      </c>
      <c r="BI182" s="203">
        <f>IF(N182="nulová",J182,0)</f>
        <v>0</v>
      </c>
      <c r="BJ182" s="17" t="s">
        <v>82</v>
      </c>
      <c r="BK182" s="203">
        <f>ROUND(I182*H182,2)</f>
        <v>0</v>
      </c>
      <c r="BL182" s="17" t="s">
        <v>143</v>
      </c>
      <c r="BM182" s="202" t="s">
        <v>367</v>
      </c>
    </row>
    <row r="183" spans="1:65" s="13" customFormat="1" ht="11.25">
      <c r="B183" s="204"/>
      <c r="C183" s="205"/>
      <c r="D183" s="206" t="s">
        <v>145</v>
      </c>
      <c r="E183" s="207" t="s">
        <v>1</v>
      </c>
      <c r="F183" s="208" t="s">
        <v>368</v>
      </c>
      <c r="G183" s="205"/>
      <c r="H183" s="209">
        <v>14.49</v>
      </c>
      <c r="I183" s="210"/>
      <c r="J183" s="205"/>
      <c r="K183" s="205"/>
      <c r="L183" s="211"/>
      <c r="M183" s="212"/>
      <c r="N183" s="213"/>
      <c r="O183" s="213"/>
      <c r="P183" s="213"/>
      <c r="Q183" s="213"/>
      <c r="R183" s="213"/>
      <c r="S183" s="213"/>
      <c r="T183" s="214"/>
      <c r="AT183" s="215" t="s">
        <v>145</v>
      </c>
      <c r="AU183" s="215" t="s">
        <v>84</v>
      </c>
      <c r="AV183" s="13" t="s">
        <v>84</v>
      </c>
      <c r="AW183" s="13" t="s">
        <v>30</v>
      </c>
      <c r="AX183" s="13" t="s">
        <v>74</v>
      </c>
      <c r="AY183" s="215" t="s">
        <v>135</v>
      </c>
    </row>
    <row r="184" spans="1:65" s="14" customFormat="1" ht="11.25">
      <c r="B184" s="216"/>
      <c r="C184" s="217"/>
      <c r="D184" s="206" t="s">
        <v>145</v>
      </c>
      <c r="E184" s="218" t="s">
        <v>1</v>
      </c>
      <c r="F184" s="219" t="s">
        <v>147</v>
      </c>
      <c r="G184" s="217"/>
      <c r="H184" s="220">
        <v>14.49</v>
      </c>
      <c r="I184" s="221"/>
      <c r="J184" s="217"/>
      <c r="K184" s="217"/>
      <c r="L184" s="222"/>
      <c r="M184" s="223"/>
      <c r="N184" s="224"/>
      <c r="O184" s="224"/>
      <c r="P184" s="224"/>
      <c r="Q184" s="224"/>
      <c r="R184" s="224"/>
      <c r="S184" s="224"/>
      <c r="T184" s="225"/>
      <c r="AT184" s="226" t="s">
        <v>145</v>
      </c>
      <c r="AU184" s="226" t="s">
        <v>84</v>
      </c>
      <c r="AV184" s="14" t="s">
        <v>143</v>
      </c>
      <c r="AW184" s="14" t="s">
        <v>30</v>
      </c>
      <c r="AX184" s="14" t="s">
        <v>82</v>
      </c>
      <c r="AY184" s="226" t="s">
        <v>135</v>
      </c>
    </row>
    <row r="185" spans="1:65" s="2" customFormat="1" ht="24.2" customHeight="1">
      <c r="A185" s="34"/>
      <c r="B185" s="35"/>
      <c r="C185" s="227" t="s">
        <v>212</v>
      </c>
      <c r="D185" s="227" t="s">
        <v>202</v>
      </c>
      <c r="E185" s="228" t="s">
        <v>369</v>
      </c>
      <c r="F185" s="229" t="s">
        <v>370</v>
      </c>
      <c r="G185" s="230" t="s">
        <v>205</v>
      </c>
      <c r="H185" s="231">
        <v>4.83</v>
      </c>
      <c r="I185" s="232"/>
      <c r="J185" s="233">
        <f>ROUND(I185*H185,2)</f>
        <v>0</v>
      </c>
      <c r="K185" s="229" t="s">
        <v>142</v>
      </c>
      <c r="L185" s="234"/>
      <c r="M185" s="235" t="s">
        <v>1</v>
      </c>
      <c r="N185" s="236" t="s">
        <v>39</v>
      </c>
      <c r="O185" s="71"/>
      <c r="P185" s="200">
        <f>O185*H185</f>
        <v>0</v>
      </c>
      <c r="Q185" s="200">
        <v>1</v>
      </c>
      <c r="R185" s="200">
        <f>Q185*H185</f>
        <v>4.83</v>
      </c>
      <c r="S185" s="200">
        <v>0</v>
      </c>
      <c r="T185" s="201">
        <f>S185*H185</f>
        <v>0</v>
      </c>
      <c r="U185" s="34"/>
      <c r="V185" s="34"/>
      <c r="W185" s="34"/>
      <c r="X185" s="34"/>
      <c r="Y185" s="34"/>
      <c r="Z185" s="34"/>
      <c r="AA185" s="34"/>
      <c r="AB185" s="34"/>
      <c r="AC185" s="34"/>
      <c r="AD185" s="34"/>
      <c r="AE185" s="34"/>
      <c r="AR185" s="202" t="s">
        <v>175</v>
      </c>
      <c r="AT185" s="202" t="s">
        <v>202</v>
      </c>
      <c r="AU185" s="202" t="s">
        <v>84</v>
      </c>
      <c r="AY185" s="17" t="s">
        <v>135</v>
      </c>
      <c r="BE185" s="203">
        <f>IF(N185="základní",J185,0)</f>
        <v>0</v>
      </c>
      <c r="BF185" s="203">
        <f>IF(N185="snížená",J185,0)</f>
        <v>0</v>
      </c>
      <c r="BG185" s="203">
        <f>IF(N185="zákl. přenesená",J185,0)</f>
        <v>0</v>
      </c>
      <c r="BH185" s="203">
        <f>IF(N185="sníž. přenesená",J185,0)</f>
        <v>0</v>
      </c>
      <c r="BI185" s="203">
        <f>IF(N185="nulová",J185,0)</f>
        <v>0</v>
      </c>
      <c r="BJ185" s="17" t="s">
        <v>82</v>
      </c>
      <c r="BK185" s="203">
        <f>ROUND(I185*H185,2)</f>
        <v>0</v>
      </c>
      <c r="BL185" s="17" t="s">
        <v>143</v>
      </c>
      <c r="BM185" s="202" t="s">
        <v>371</v>
      </c>
    </row>
    <row r="186" spans="1:65" s="13" customFormat="1" ht="11.25">
      <c r="B186" s="204"/>
      <c r="C186" s="205"/>
      <c r="D186" s="206" t="s">
        <v>145</v>
      </c>
      <c r="E186" s="207" t="s">
        <v>1</v>
      </c>
      <c r="F186" s="208" t="s">
        <v>372</v>
      </c>
      <c r="G186" s="205"/>
      <c r="H186" s="209">
        <v>4.83</v>
      </c>
      <c r="I186" s="210"/>
      <c r="J186" s="205"/>
      <c r="K186" s="205"/>
      <c r="L186" s="211"/>
      <c r="M186" s="212"/>
      <c r="N186" s="213"/>
      <c r="O186" s="213"/>
      <c r="P186" s="213"/>
      <c r="Q186" s="213"/>
      <c r="R186" s="213"/>
      <c r="S186" s="213"/>
      <c r="T186" s="214"/>
      <c r="AT186" s="215" t="s">
        <v>145</v>
      </c>
      <c r="AU186" s="215" t="s">
        <v>84</v>
      </c>
      <c r="AV186" s="13" t="s">
        <v>84</v>
      </c>
      <c r="AW186" s="13" t="s">
        <v>30</v>
      </c>
      <c r="AX186" s="13" t="s">
        <v>74</v>
      </c>
      <c r="AY186" s="215" t="s">
        <v>135</v>
      </c>
    </row>
    <row r="187" spans="1:65" s="14" customFormat="1" ht="11.25">
      <c r="B187" s="216"/>
      <c r="C187" s="217"/>
      <c r="D187" s="206" t="s">
        <v>145</v>
      </c>
      <c r="E187" s="218" t="s">
        <v>1</v>
      </c>
      <c r="F187" s="219" t="s">
        <v>147</v>
      </c>
      <c r="G187" s="217"/>
      <c r="H187" s="220">
        <v>4.83</v>
      </c>
      <c r="I187" s="221"/>
      <c r="J187" s="217"/>
      <c r="K187" s="217"/>
      <c r="L187" s="222"/>
      <c r="M187" s="223"/>
      <c r="N187" s="224"/>
      <c r="O187" s="224"/>
      <c r="P187" s="224"/>
      <c r="Q187" s="224"/>
      <c r="R187" s="224"/>
      <c r="S187" s="224"/>
      <c r="T187" s="225"/>
      <c r="AT187" s="226" t="s">
        <v>145</v>
      </c>
      <c r="AU187" s="226" t="s">
        <v>84</v>
      </c>
      <c r="AV187" s="14" t="s">
        <v>143</v>
      </c>
      <c r="AW187" s="14" t="s">
        <v>30</v>
      </c>
      <c r="AX187" s="14" t="s">
        <v>82</v>
      </c>
      <c r="AY187" s="226" t="s">
        <v>135</v>
      </c>
    </row>
    <row r="188" spans="1:65" s="2" customFormat="1" ht="55.5" customHeight="1">
      <c r="A188" s="34"/>
      <c r="B188" s="35"/>
      <c r="C188" s="191" t="s">
        <v>7</v>
      </c>
      <c r="D188" s="191" t="s">
        <v>138</v>
      </c>
      <c r="E188" s="192" t="s">
        <v>373</v>
      </c>
      <c r="F188" s="193" t="s">
        <v>374</v>
      </c>
      <c r="G188" s="194" t="s">
        <v>198</v>
      </c>
      <c r="H188" s="195">
        <v>1.75</v>
      </c>
      <c r="I188" s="196"/>
      <c r="J188" s="197">
        <f>ROUND(I188*H188,2)</f>
        <v>0</v>
      </c>
      <c r="K188" s="193" t="s">
        <v>142</v>
      </c>
      <c r="L188" s="39"/>
      <c r="M188" s="198" t="s">
        <v>1</v>
      </c>
      <c r="N188" s="199" t="s">
        <v>39</v>
      </c>
      <c r="O188" s="71"/>
      <c r="P188" s="200">
        <f>O188*H188</f>
        <v>0</v>
      </c>
      <c r="Q188" s="200">
        <v>0</v>
      </c>
      <c r="R188" s="200">
        <f>Q188*H188</f>
        <v>0</v>
      </c>
      <c r="S188" s="200">
        <v>0</v>
      </c>
      <c r="T188" s="201">
        <f>S188*H188</f>
        <v>0</v>
      </c>
      <c r="U188" s="34"/>
      <c r="V188" s="34"/>
      <c r="W188" s="34"/>
      <c r="X188" s="34"/>
      <c r="Y188" s="34"/>
      <c r="Z188" s="34"/>
      <c r="AA188" s="34"/>
      <c r="AB188" s="34"/>
      <c r="AC188" s="34"/>
      <c r="AD188" s="34"/>
      <c r="AE188" s="34"/>
      <c r="AR188" s="202" t="s">
        <v>143</v>
      </c>
      <c r="AT188" s="202" t="s">
        <v>138</v>
      </c>
      <c r="AU188" s="202" t="s">
        <v>84</v>
      </c>
      <c r="AY188" s="17" t="s">
        <v>135</v>
      </c>
      <c r="BE188" s="203">
        <f>IF(N188="základní",J188,0)</f>
        <v>0</v>
      </c>
      <c r="BF188" s="203">
        <f>IF(N188="snížená",J188,0)</f>
        <v>0</v>
      </c>
      <c r="BG188" s="203">
        <f>IF(N188="zákl. přenesená",J188,0)</f>
        <v>0</v>
      </c>
      <c r="BH188" s="203">
        <f>IF(N188="sníž. přenesená",J188,0)</f>
        <v>0</v>
      </c>
      <c r="BI188" s="203">
        <f>IF(N188="nulová",J188,0)</f>
        <v>0</v>
      </c>
      <c r="BJ188" s="17" t="s">
        <v>82</v>
      </c>
      <c r="BK188" s="203">
        <f>ROUND(I188*H188,2)</f>
        <v>0</v>
      </c>
      <c r="BL188" s="17" t="s">
        <v>143</v>
      </c>
      <c r="BM188" s="202" t="s">
        <v>375</v>
      </c>
    </row>
    <row r="189" spans="1:65" s="13" customFormat="1" ht="11.25">
      <c r="B189" s="204"/>
      <c r="C189" s="205"/>
      <c r="D189" s="206" t="s">
        <v>145</v>
      </c>
      <c r="E189" s="207" t="s">
        <v>1</v>
      </c>
      <c r="F189" s="208" t="s">
        <v>376</v>
      </c>
      <c r="G189" s="205"/>
      <c r="H189" s="209">
        <v>1.75</v>
      </c>
      <c r="I189" s="210"/>
      <c r="J189" s="205"/>
      <c r="K189" s="205"/>
      <c r="L189" s="211"/>
      <c r="M189" s="212"/>
      <c r="N189" s="213"/>
      <c r="O189" s="213"/>
      <c r="P189" s="213"/>
      <c r="Q189" s="213"/>
      <c r="R189" s="213"/>
      <c r="S189" s="213"/>
      <c r="T189" s="214"/>
      <c r="AT189" s="215" t="s">
        <v>145</v>
      </c>
      <c r="AU189" s="215" t="s">
        <v>84</v>
      </c>
      <c r="AV189" s="13" t="s">
        <v>84</v>
      </c>
      <c r="AW189" s="13" t="s">
        <v>30</v>
      </c>
      <c r="AX189" s="13" t="s">
        <v>74</v>
      </c>
      <c r="AY189" s="215" t="s">
        <v>135</v>
      </c>
    </row>
    <row r="190" spans="1:65" s="14" customFormat="1" ht="11.25">
      <c r="B190" s="216"/>
      <c r="C190" s="217"/>
      <c r="D190" s="206" t="s">
        <v>145</v>
      </c>
      <c r="E190" s="218" t="s">
        <v>1</v>
      </c>
      <c r="F190" s="219" t="s">
        <v>147</v>
      </c>
      <c r="G190" s="217"/>
      <c r="H190" s="220">
        <v>1.75</v>
      </c>
      <c r="I190" s="221"/>
      <c r="J190" s="217"/>
      <c r="K190" s="217"/>
      <c r="L190" s="222"/>
      <c r="M190" s="223"/>
      <c r="N190" s="224"/>
      <c r="O190" s="224"/>
      <c r="P190" s="224"/>
      <c r="Q190" s="224"/>
      <c r="R190" s="224"/>
      <c r="S190" s="224"/>
      <c r="T190" s="225"/>
      <c r="AT190" s="226" t="s">
        <v>145</v>
      </c>
      <c r="AU190" s="226" t="s">
        <v>84</v>
      </c>
      <c r="AV190" s="14" t="s">
        <v>143</v>
      </c>
      <c r="AW190" s="14" t="s">
        <v>30</v>
      </c>
      <c r="AX190" s="14" t="s">
        <v>82</v>
      </c>
      <c r="AY190" s="226" t="s">
        <v>135</v>
      </c>
    </row>
    <row r="191" spans="1:65" s="2" customFormat="1" ht="21.75" customHeight="1">
      <c r="A191" s="34"/>
      <c r="B191" s="35"/>
      <c r="C191" s="227" t="s">
        <v>253</v>
      </c>
      <c r="D191" s="227" t="s">
        <v>202</v>
      </c>
      <c r="E191" s="228" t="s">
        <v>377</v>
      </c>
      <c r="F191" s="229" t="s">
        <v>378</v>
      </c>
      <c r="G191" s="230" t="s">
        <v>198</v>
      </c>
      <c r="H191" s="231">
        <v>3.24</v>
      </c>
      <c r="I191" s="232"/>
      <c r="J191" s="233">
        <f>ROUND(I191*H191,2)</f>
        <v>0</v>
      </c>
      <c r="K191" s="229" t="s">
        <v>142</v>
      </c>
      <c r="L191" s="234"/>
      <c r="M191" s="235" t="s">
        <v>1</v>
      </c>
      <c r="N191" s="236" t="s">
        <v>39</v>
      </c>
      <c r="O191" s="71"/>
      <c r="P191" s="200">
        <f>O191*H191</f>
        <v>0</v>
      </c>
      <c r="Q191" s="200">
        <v>2.234</v>
      </c>
      <c r="R191" s="200">
        <f>Q191*H191</f>
        <v>7.2381600000000006</v>
      </c>
      <c r="S191" s="200">
        <v>0</v>
      </c>
      <c r="T191" s="201">
        <f>S191*H191</f>
        <v>0</v>
      </c>
      <c r="U191" s="34"/>
      <c r="V191" s="34"/>
      <c r="W191" s="34"/>
      <c r="X191" s="34"/>
      <c r="Y191" s="34"/>
      <c r="Z191" s="34"/>
      <c r="AA191" s="34"/>
      <c r="AB191" s="34"/>
      <c r="AC191" s="34"/>
      <c r="AD191" s="34"/>
      <c r="AE191" s="34"/>
      <c r="AR191" s="202" t="s">
        <v>175</v>
      </c>
      <c r="AT191" s="202" t="s">
        <v>202</v>
      </c>
      <c r="AU191" s="202" t="s">
        <v>84</v>
      </c>
      <c r="AY191" s="17" t="s">
        <v>135</v>
      </c>
      <c r="BE191" s="203">
        <f>IF(N191="základní",J191,0)</f>
        <v>0</v>
      </c>
      <c r="BF191" s="203">
        <f>IF(N191="snížená",J191,0)</f>
        <v>0</v>
      </c>
      <c r="BG191" s="203">
        <f>IF(N191="zákl. přenesená",J191,0)</f>
        <v>0</v>
      </c>
      <c r="BH191" s="203">
        <f>IF(N191="sníž. přenesená",J191,0)</f>
        <v>0</v>
      </c>
      <c r="BI191" s="203">
        <f>IF(N191="nulová",J191,0)</f>
        <v>0</v>
      </c>
      <c r="BJ191" s="17" t="s">
        <v>82</v>
      </c>
      <c r="BK191" s="203">
        <f>ROUND(I191*H191,2)</f>
        <v>0</v>
      </c>
      <c r="BL191" s="17" t="s">
        <v>143</v>
      </c>
      <c r="BM191" s="202" t="s">
        <v>379</v>
      </c>
    </row>
    <row r="192" spans="1:65" s="13" customFormat="1" ht="11.25">
      <c r="B192" s="204"/>
      <c r="C192" s="205"/>
      <c r="D192" s="206" t="s">
        <v>145</v>
      </c>
      <c r="E192" s="207" t="s">
        <v>1</v>
      </c>
      <c r="F192" s="208" t="s">
        <v>380</v>
      </c>
      <c r="G192" s="205"/>
      <c r="H192" s="209">
        <v>3.24</v>
      </c>
      <c r="I192" s="210"/>
      <c r="J192" s="205"/>
      <c r="K192" s="205"/>
      <c r="L192" s="211"/>
      <c r="M192" s="212"/>
      <c r="N192" s="213"/>
      <c r="O192" s="213"/>
      <c r="P192" s="213"/>
      <c r="Q192" s="213"/>
      <c r="R192" s="213"/>
      <c r="S192" s="213"/>
      <c r="T192" s="214"/>
      <c r="AT192" s="215" t="s">
        <v>145</v>
      </c>
      <c r="AU192" s="215" t="s">
        <v>84</v>
      </c>
      <c r="AV192" s="13" t="s">
        <v>84</v>
      </c>
      <c r="AW192" s="13" t="s">
        <v>30</v>
      </c>
      <c r="AX192" s="13" t="s">
        <v>74</v>
      </c>
      <c r="AY192" s="215" t="s">
        <v>135</v>
      </c>
    </row>
    <row r="193" spans="1:65" s="14" customFormat="1" ht="11.25">
      <c r="B193" s="216"/>
      <c r="C193" s="217"/>
      <c r="D193" s="206" t="s">
        <v>145</v>
      </c>
      <c r="E193" s="218" t="s">
        <v>1</v>
      </c>
      <c r="F193" s="219" t="s">
        <v>147</v>
      </c>
      <c r="G193" s="217"/>
      <c r="H193" s="220">
        <v>3.24</v>
      </c>
      <c r="I193" s="221"/>
      <c r="J193" s="217"/>
      <c r="K193" s="217"/>
      <c r="L193" s="222"/>
      <c r="M193" s="223"/>
      <c r="N193" s="224"/>
      <c r="O193" s="224"/>
      <c r="P193" s="224"/>
      <c r="Q193" s="224"/>
      <c r="R193" s="224"/>
      <c r="S193" s="224"/>
      <c r="T193" s="225"/>
      <c r="AT193" s="226" t="s">
        <v>145</v>
      </c>
      <c r="AU193" s="226" t="s">
        <v>84</v>
      </c>
      <c r="AV193" s="14" t="s">
        <v>143</v>
      </c>
      <c r="AW193" s="14" t="s">
        <v>30</v>
      </c>
      <c r="AX193" s="14" t="s">
        <v>82</v>
      </c>
      <c r="AY193" s="226" t="s">
        <v>135</v>
      </c>
    </row>
    <row r="194" spans="1:65" s="12" customFormat="1" ht="25.9" customHeight="1">
      <c r="B194" s="175"/>
      <c r="C194" s="176"/>
      <c r="D194" s="177" t="s">
        <v>73</v>
      </c>
      <c r="E194" s="178" t="s">
        <v>283</v>
      </c>
      <c r="F194" s="178" t="s">
        <v>284</v>
      </c>
      <c r="G194" s="176"/>
      <c r="H194" s="176"/>
      <c r="I194" s="179"/>
      <c r="J194" s="180">
        <f>BK194</f>
        <v>0</v>
      </c>
      <c r="K194" s="176"/>
      <c r="L194" s="181"/>
      <c r="M194" s="182"/>
      <c r="N194" s="183"/>
      <c r="O194" s="183"/>
      <c r="P194" s="184">
        <f>SUM(P195:P225)</f>
        <v>0</v>
      </c>
      <c r="Q194" s="183"/>
      <c r="R194" s="184">
        <f>SUM(R195:R225)</f>
        <v>0</v>
      </c>
      <c r="S194" s="183"/>
      <c r="T194" s="185">
        <f>SUM(T195:T225)</f>
        <v>0</v>
      </c>
      <c r="AR194" s="186" t="s">
        <v>143</v>
      </c>
      <c r="AT194" s="187" t="s">
        <v>73</v>
      </c>
      <c r="AU194" s="187" t="s">
        <v>74</v>
      </c>
      <c r="AY194" s="186" t="s">
        <v>135</v>
      </c>
      <c r="BK194" s="188">
        <f>SUM(BK195:BK225)</f>
        <v>0</v>
      </c>
    </row>
    <row r="195" spans="1:65" s="2" customFormat="1" ht="78" customHeight="1">
      <c r="A195" s="34"/>
      <c r="B195" s="35"/>
      <c r="C195" s="191" t="s">
        <v>258</v>
      </c>
      <c r="D195" s="191" t="s">
        <v>138</v>
      </c>
      <c r="E195" s="192" t="s">
        <v>381</v>
      </c>
      <c r="F195" s="193" t="s">
        <v>382</v>
      </c>
      <c r="G195" s="194" t="s">
        <v>159</v>
      </c>
      <c r="H195" s="195">
        <v>1</v>
      </c>
      <c r="I195" s="196"/>
      <c r="J195" s="197">
        <f>ROUND(I195*H195,2)</f>
        <v>0</v>
      </c>
      <c r="K195" s="193" t="s">
        <v>142</v>
      </c>
      <c r="L195" s="39"/>
      <c r="M195" s="198" t="s">
        <v>1</v>
      </c>
      <c r="N195" s="199" t="s">
        <v>39</v>
      </c>
      <c r="O195" s="71"/>
      <c r="P195" s="200">
        <f>O195*H195</f>
        <v>0</v>
      </c>
      <c r="Q195" s="200">
        <v>0</v>
      </c>
      <c r="R195" s="200">
        <f>Q195*H195</f>
        <v>0</v>
      </c>
      <c r="S195" s="200">
        <v>0</v>
      </c>
      <c r="T195" s="201">
        <f>S195*H195</f>
        <v>0</v>
      </c>
      <c r="U195" s="34"/>
      <c r="V195" s="34"/>
      <c r="W195" s="34"/>
      <c r="X195" s="34"/>
      <c r="Y195" s="34"/>
      <c r="Z195" s="34"/>
      <c r="AA195" s="34"/>
      <c r="AB195" s="34"/>
      <c r="AC195" s="34"/>
      <c r="AD195" s="34"/>
      <c r="AE195" s="34"/>
      <c r="AR195" s="202" t="s">
        <v>143</v>
      </c>
      <c r="AT195" s="202" t="s">
        <v>138</v>
      </c>
      <c r="AU195" s="202" t="s">
        <v>82</v>
      </c>
      <c r="AY195" s="17" t="s">
        <v>135</v>
      </c>
      <c r="BE195" s="203">
        <f>IF(N195="základní",J195,0)</f>
        <v>0</v>
      </c>
      <c r="BF195" s="203">
        <f>IF(N195="snížená",J195,0)</f>
        <v>0</v>
      </c>
      <c r="BG195" s="203">
        <f>IF(N195="zákl. přenesená",J195,0)</f>
        <v>0</v>
      </c>
      <c r="BH195" s="203">
        <f>IF(N195="sníž. přenesená",J195,0)</f>
        <v>0</v>
      </c>
      <c r="BI195" s="203">
        <f>IF(N195="nulová",J195,0)</f>
        <v>0</v>
      </c>
      <c r="BJ195" s="17" t="s">
        <v>82</v>
      </c>
      <c r="BK195" s="203">
        <f>ROUND(I195*H195,2)</f>
        <v>0</v>
      </c>
      <c r="BL195" s="17" t="s">
        <v>143</v>
      </c>
      <c r="BM195" s="202" t="s">
        <v>383</v>
      </c>
    </row>
    <row r="196" spans="1:65" s="13" customFormat="1" ht="11.25">
      <c r="B196" s="204"/>
      <c r="C196" s="205"/>
      <c r="D196" s="206" t="s">
        <v>145</v>
      </c>
      <c r="E196" s="207" t="s">
        <v>1</v>
      </c>
      <c r="F196" s="208" t="s">
        <v>82</v>
      </c>
      <c r="G196" s="205"/>
      <c r="H196" s="209">
        <v>1</v>
      </c>
      <c r="I196" s="210"/>
      <c r="J196" s="205"/>
      <c r="K196" s="205"/>
      <c r="L196" s="211"/>
      <c r="M196" s="212"/>
      <c r="N196" s="213"/>
      <c r="O196" s="213"/>
      <c r="P196" s="213"/>
      <c r="Q196" s="213"/>
      <c r="R196" s="213"/>
      <c r="S196" s="213"/>
      <c r="T196" s="214"/>
      <c r="AT196" s="215" t="s">
        <v>145</v>
      </c>
      <c r="AU196" s="215" t="s">
        <v>82</v>
      </c>
      <c r="AV196" s="13" t="s">
        <v>84</v>
      </c>
      <c r="AW196" s="13" t="s">
        <v>30</v>
      </c>
      <c r="AX196" s="13" t="s">
        <v>74</v>
      </c>
      <c r="AY196" s="215" t="s">
        <v>135</v>
      </c>
    </row>
    <row r="197" spans="1:65" s="14" customFormat="1" ht="11.25">
      <c r="B197" s="216"/>
      <c r="C197" s="217"/>
      <c r="D197" s="206" t="s">
        <v>145</v>
      </c>
      <c r="E197" s="218" t="s">
        <v>1</v>
      </c>
      <c r="F197" s="219" t="s">
        <v>147</v>
      </c>
      <c r="G197" s="217"/>
      <c r="H197" s="220">
        <v>1</v>
      </c>
      <c r="I197" s="221"/>
      <c r="J197" s="217"/>
      <c r="K197" s="217"/>
      <c r="L197" s="222"/>
      <c r="M197" s="223"/>
      <c r="N197" s="224"/>
      <c r="O197" s="224"/>
      <c r="P197" s="224"/>
      <c r="Q197" s="224"/>
      <c r="R197" s="224"/>
      <c r="S197" s="224"/>
      <c r="T197" s="225"/>
      <c r="AT197" s="226" t="s">
        <v>145</v>
      </c>
      <c r="AU197" s="226" t="s">
        <v>82</v>
      </c>
      <c r="AV197" s="14" t="s">
        <v>143</v>
      </c>
      <c r="AW197" s="14" t="s">
        <v>30</v>
      </c>
      <c r="AX197" s="14" t="s">
        <v>82</v>
      </c>
      <c r="AY197" s="226" t="s">
        <v>135</v>
      </c>
    </row>
    <row r="198" spans="1:65" s="2" customFormat="1" ht="24.2" customHeight="1">
      <c r="A198" s="34"/>
      <c r="B198" s="35"/>
      <c r="C198" s="191" t="s">
        <v>263</v>
      </c>
      <c r="D198" s="191" t="s">
        <v>138</v>
      </c>
      <c r="E198" s="192" t="s">
        <v>384</v>
      </c>
      <c r="F198" s="193" t="s">
        <v>385</v>
      </c>
      <c r="G198" s="194" t="s">
        <v>386</v>
      </c>
      <c r="H198" s="195">
        <v>1</v>
      </c>
      <c r="I198" s="196"/>
      <c r="J198" s="197">
        <f>ROUND(I198*H198,2)</f>
        <v>0</v>
      </c>
      <c r="K198" s="193" t="s">
        <v>142</v>
      </c>
      <c r="L198" s="39"/>
      <c r="M198" s="198" t="s">
        <v>1</v>
      </c>
      <c r="N198" s="199" t="s">
        <v>39</v>
      </c>
      <c r="O198" s="71"/>
      <c r="P198" s="200">
        <f>O198*H198</f>
        <v>0</v>
      </c>
      <c r="Q198" s="200">
        <v>0</v>
      </c>
      <c r="R198" s="200">
        <f>Q198*H198</f>
        <v>0</v>
      </c>
      <c r="S198" s="200">
        <v>0</v>
      </c>
      <c r="T198" s="201">
        <f>S198*H198</f>
        <v>0</v>
      </c>
      <c r="U198" s="34"/>
      <c r="V198" s="34"/>
      <c r="W198" s="34"/>
      <c r="X198" s="34"/>
      <c r="Y198" s="34"/>
      <c r="Z198" s="34"/>
      <c r="AA198" s="34"/>
      <c r="AB198" s="34"/>
      <c r="AC198" s="34"/>
      <c r="AD198" s="34"/>
      <c r="AE198" s="34"/>
      <c r="AR198" s="202" t="s">
        <v>143</v>
      </c>
      <c r="AT198" s="202" t="s">
        <v>138</v>
      </c>
      <c r="AU198" s="202" t="s">
        <v>82</v>
      </c>
      <c r="AY198" s="17" t="s">
        <v>135</v>
      </c>
      <c r="BE198" s="203">
        <f>IF(N198="základní",J198,0)</f>
        <v>0</v>
      </c>
      <c r="BF198" s="203">
        <f>IF(N198="snížená",J198,0)</f>
        <v>0</v>
      </c>
      <c r="BG198" s="203">
        <f>IF(N198="zákl. přenesená",J198,0)</f>
        <v>0</v>
      </c>
      <c r="BH198" s="203">
        <f>IF(N198="sníž. přenesená",J198,0)</f>
        <v>0</v>
      </c>
      <c r="BI198" s="203">
        <f>IF(N198="nulová",J198,0)</f>
        <v>0</v>
      </c>
      <c r="BJ198" s="17" t="s">
        <v>82</v>
      </c>
      <c r="BK198" s="203">
        <f>ROUND(I198*H198,2)</f>
        <v>0</v>
      </c>
      <c r="BL198" s="17" t="s">
        <v>143</v>
      </c>
      <c r="BM198" s="202" t="s">
        <v>387</v>
      </c>
    </row>
    <row r="199" spans="1:65" s="13" customFormat="1" ht="11.25">
      <c r="B199" s="204"/>
      <c r="C199" s="205"/>
      <c r="D199" s="206" t="s">
        <v>145</v>
      </c>
      <c r="E199" s="207" t="s">
        <v>1</v>
      </c>
      <c r="F199" s="208" t="s">
        <v>82</v>
      </c>
      <c r="G199" s="205"/>
      <c r="H199" s="209">
        <v>1</v>
      </c>
      <c r="I199" s="210"/>
      <c r="J199" s="205"/>
      <c r="K199" s="205"/>
      <c r="L199" s="211"/>
      <c r="M199" s="212"/>
      <c r="N199" s="213"/>
      <c r="O199" s="213"/>
      <c r="P199" s="213"/>
      <c r="Q199" s="213"/>
      <c r="R199" s="213"/>
      <c r="S199" s="213"/>
      <c r="T199" s="214"/>
      <c r="AT199" s="215" t="s">
        <v>145</v>
      </c>
      <c r="AU199" s="215" t="s">
        <v>82</v>
      </c>
      <c r="AV199" s="13" t="s">
        <v>84</v>
      </c>
      <c r="AW199" s="13" t="s">
        <v>30</v>
      </c>
      <c r="AX199" s="13" t="s">
        <v>74</v>
      </c>
      <c r="AY199" s="215" t="s">
        <v>135</v>
      </c>
    </row>
    <row r="200" spans="1:65" s="14" customFormat="1" ht="11.25">
      <c r="B200" s="216"/>
      <c r="C200" s="217"/>
      <c r="D200" s="206" t="s">
        <v>145</v>
      </c>
      <c r="E200" s="218" t="s">
        <v>1</v>
      </c>
      <c r="F200" s="219" t="s">
        <v>147</v>
      </c>
      <c r="G200" s="217"/>
      <c r="H200" s="220">
        <v>1</v>
      </c>
      <c r="I200" s="221"/>
      <c r="J200" s="217"/>
      <c r="K200" s="217"/>
      <c r="L200" s="222"/>
      <c r="M200" s="223"/>
      <c r="N200" s="224"/>
      <c r="O200" s="224"/>
      <c r="P200" s="224"/>
      <c r="Q200" s="224"/>
      <c r="R200" s="224"/>
      <c r="S200" s="224"/>
      <c r="T200" s="225"/>
      <c r="AT200" s="226" t="s">
        <v>145</v>
      </c>
      <c r="AU200" s="226" t="s">
        <v>82</v>
      </c>
      <c r="AV200" s="14" t="s">
        <v>143</v>
      </c>
      <c r="AW200" s="14" t="s">
        <v>30</v>
      </c>
      <c r="AX200" s="14" t="s">
        <v>82</v>
      </c>
      <c r="AY200" s="226" t="s">
        <v>135</v>
      </c>
    </row>
    <row r="201" spans="1:65" s="2" customFormat="1" ht="134.25" customHeight="1">
      <c r="A201" s="34"/>
      <c r="B201" s="35"/>
      <c r="C201" s="191" t="s">
        <v>269</v>
      </c>
      <c r="D201" s="191" t="s">
        <v>138</v>
      </c>
      <c r="E201" s="192" t="s">
        <v>388</v>
      </c>
      <c r="F201" s="193" t="s">
        <v>389</v>
      </c>
      <c r="G201" s="194" t="s">
        <v>159</v>
      </c>
      <c r="H201" s="195">
        <v>99.784999999999997</v>
      </c>
      <c r="I201" s="196"/>
      <c r="J201" s="197">
        <f>ROUND(I201*H201,2)</f>
        <v>0</v>
      </c>
      <c r="K201" s="193" t="s">
        <v>142</v>
      </c>
      <c r="L201" s="39"/>
      <c r="M201" s="198" t="s">
        <v>1</v>
      </c>
      <c r="N201" s="199" t="s">
        <v>39</v>
      </c>
      <c r="O201" s="71"/>
      <c r="P201" s="200">
        <f>O201*H201</f>
        <v>0</v>
      </c>
      <c r="Q201" s="200">
        <v>0</v>
      </c>
      <c r="R201" s="200">
        <f>Q201*H201</f>
        <v>0</v>
      </c>
      <c r="S201" s="200">
        <v>0</v>
      </c>
      <c r="T201" s="201">
        <f>S201*H201</f>
        <v>0</v>
      </c>
      <c r="U201" s="34"/>
      <c r="V201" s="34"/>
      <c r="W201" s="34"/>
      <c r="X201" s="34"/>
      <c r="Y201" s="34"/>
      <c r="Z201" s="34"/>
      <c r="AA201" s="34"/>
      <c r="AB201" s="34"/>
      <c r="AC201" s="34"/>
      <c r="AD201" s="34"/>
      <c r="AE201" s="34"/>
      <c r="AR201" s="202" t="s">
        <v>288</v>
      </c>
      <c r="AT201" s="202" t="s">
        <v>138</v>
      </c>
      <c r="AU201" s="202" t="s">
        <v>82</v>
      </c>
      <c r="AY201" s="17" t="s">
        <v>135</v>
      </c>
      <c r="BE201" s="203">
        <f>IF(N201="základní",J201,0)</f>
        <v>0</v>
      </c>
      <c r="BF201" s="203">
        <f>IF(N201="snížená",J201,0)</f>
        <v>0</v>
      </c>
      <c r="BG201" s="203">
        <f>IF(N201="zákl. přenesená",J201,0)</f>
        <v>0</v>
      </c>
      <c r="BH201" s="203">
        <f>IF(N201="sníž. přenesená",J201,0)</f>
        <v>0</v>
      </c>
      <c r="BI201" s="203">
        <f>IF(N201="nulová",J201,0)</f>
        <v>0</v>
      </c>
      <c r="BJ201" s="17" t="s">
        <v>82</v>
      </c>
      <c r="BK201" s="203">
        <f>ROUND(I201*H201,2)</f>
        <v>0</v>
      </c>
      <c r="BL201" s="17" t="s">
        <v>288</v>
      </c>
      <c r="BM201" s="202" t="s">
        <v>390</v>
      </c>
    </row>
    <row r="202" spans="1:65" s="13" customFormat="1" ht="11.25">
      <c r="B202" s="204"/>
      <c r="C202" s="205"/>
      <c r="D202" s="206" t="s">
        <v>145</v>
      </c>
      <c r="E202" s="207" t="s">
        <v>1</v>
      </c>
      <c r="F202" s="208" t="s">
        <v>391</v>
      </c>
      <c r="G202" s="205"/>
      <c r="H202" s="209">
        <v>70.875</v>
      </c>
      <c r="I202" s="210"/>
      <c r="J202" s="205"/>
      <c r="K202" s="205"/>
      <c r="L202" s="211"/>
      <c r="M202" s="212"/>
      <c r="N202" s="213"/>
      <c r="O202" s="213"/>
      <c r="P202" s="213"/>
      <c r="Q202" s="213"/>
      <c r="R202" s="213"/>
      <c r="S202" s="213"/>
      <c r="T202" s="214"/>
      <c r="AT202" s="215" t="s">
        <v>145</v>
      </c>
      <c r="AU202" s="215" t="s">
        <v>82</v>
      </c>
      <c r="AV202" s="13" t="s">
        <v>84</v>
      </c>
      <c r="AW202" s="13" t="s">
        <v>30</v>
      </c>
      <c r="AX202" s="13" t="s">
        <v>74</v>
      </c>
      <c r="AY202" s="215" t="s">
        <v>135</v>
      </c>
    </row>
    <row r="203" spans="1:65" s="13" customFormat="1" ht="11.25">
      <c r="B203" s="204"/>
      <c r="C203" s="205"/>
      <c r="D203" s="206" t="s">
        <v>145</v>
      </c>
      <c r="E203" s="207" t="s">
        <v>1</v>
      </c>
      <c r="F203" s="208" t="s">
        <v>392</v>
      </c>
      <c r="G203" s="205"/>
      <c r="H203" s="209">
        <v>3.15</v>
      </c>
      <c r="I203" s="210"/>
      <c r="J203" s="205"/>
      <c r="K203" s="205"/>
      <c r="L203" s="211"/>
      <c r="M203" s="212"/>
      <c r="N203" s="213"/>
      <c r="O203" s="213"/>
      <c r="P203" s="213"/>
      <c r="Q203" s="213"/>
      <c r="R203" s="213"/>
      <c r="S203" s="213"/>
      <c r="T203" s="214"/>
      <c r="AT203" s="215" t="s">
        <v>145</v>
      </c>
      <c r="AU203" s="215" t="s">
        <v>82</v>
      </c>
      <c r="AV203" s="13" t="s">
        <v>84</v>
      </c>
      <c r="AW203" s="13" t="s">
        <v>30</v>
      </c>
      <c r="AX203" s="13" t="s">
        <v>74</v>
      </c>
      <c r="AY203" s="215" t="s">
        <v>135</v>
      </c>
    </row>
    <row r="204" spans="1:65" s="13" customFormat="1" ht="11.25">
      <c r="B204" s="204"/>
      <c r="C204" s="205"/>
      <c r="D204" s="206" t="s">
        <v>145</v>
      </c>
      <c r="E204" s="207" t="s">
        <v>1</v>
      </c>
      <c r="F204" s="208" t="s">
        <v>393</v>
      </c>
      <c r="G204" s="205"/>
      <c r="H204" s="209">
        <v>25.76</v>
      </c>
      <c r="I204" s="210"/>
      <c r="J204" s="205"/>
      <c r="K204" s="205"/>
      <c r="L204" s="211"/>
      <c r="M204" s="212"/>
      <c r="N204" s="213"/>
      <c r="O204" s="213"/>
      <c r="P204" s="213"/>
      <c r="Q204" s="213"/>
      <c r="R204" s="213"/>
      <c r="S204" s="213"/>
      <c r="T204" s="214"/>
      <c r="AT204" s="215" t="s">
        <v>145</v>
      </c>
      <c r="AU204" s="215" t="s">
        <v>82</v>
      </c>
      <c r="AV204" s="13" t="s">
        <v>84</v>
      </c>
      <c r="AW204" s="13" t="s">
        <v>30</v>
      </c>
      <c r="AX204" s="13" t="s">
        <v>74</v>
      </c>
      <c r="AY204" s="215" t="s">
        <v>135</v>
      </c>
    </row>
    <row r="205" spans="1:65" s="14" customFormat="1" ht="11.25">
      <c r="B205" s="216"/>
      <c r="C205" s="217"/>
      <c r="D205" s="206" t="s">
        <v>145</v>
      </c>
      <c r="E205" s="218" t="s">
        <v>1</v>
      </c>
      <c r="F205" s="219" t="s">
        <v>147</v>
      </c>
      <c r="G205" s="217"/>
      <c r="H205" s="220">
        <v>99.784999999999997</v>
      </c>
      <c r="I205" s="221"/>
      <c r="J205" s="217"/>
      <c r="K205" s="217"/>
      <c r="L205" s="222"/>
      <c r="M205" s="223"/>
      <c r="N205" s="224"/>
      <c r="O205" s="224"/>
      <c r="P205" s="224"/>
      <c r="Q205" s="224"/>
      <c r="R205" s="224"/>
      <c r="S205" s="224"/>
      <c r="T205" s="225"/>
      <c r="AT205" s="226" t="s">
        <v>145</v>
      </c>
      <c r="AU205" s="226" t="s">
        <v>82</v>
      </c>
      <c r="AV205" s="14" t="s">
        <v>143</v>
      </c>
      <c r="AW205" s="14" t="s">
        <v>30</v>
      </c>
      <c r="AX205" s="14" t="s">
        <v>82</v>
      </c>
      <c r="AY205" s="226" t="s">
        <v>135</v>
      </c>
    </row>
    <row r="206" spans="1:65" s="2" customFormat="1" ht="156.75" customHeight="1">
      <c r="A206" s="34"/>
      <c r="B206" s="35"/>
      <c r="C206" s="191" t="s">
        <v>273</v>
      </c>
      <c r="D206" s="191" t="s">
        <v>138</v>
      </c>
      <c r="E206" s="192" t="s">
        <v>394</v>
      </c>
      <c r="F206" s="193" t="s">
        <v>395</v>
      </c>
      <c r="G206" s="194" t="s">
        <v>205</v>
      </c>
      <c r="H206" s="195">
        <v>26.558</v>
      </c>
      <c r="I206" s="196"/>
      <c r="J206" s="197">
        <f>ROUND(I206*H206,2)</f>
        <v>0</v>
      </c>
      <c r="K206" s="193" t="s">
        <v>142</v>
      </c>
      <c r="L206" s="39"/>
      <c r="M206" s="198" t="s">
        <v>1</v>
      </c>
      <c r="N206" s="199" t="s">
        <v>39</v>
      </c>
      <c r="O206" s="71"/>
      <c r="P206" s="200">
        <f>O206*H206</f>
        <v>0</v>
      </c>
      <c r="Q206" s="200">
        <v>0</v>
      </c>
      <c r="R206" s="200">
        <f>Q206*H206</f>
        <v>0</v>
      </c>
      <c r="S206" s="200">
        <v>0</v>
      </c>
      <c r="T206" s="201">
        <f>S206*H206</f>
        <v>0</v>
      </c>
      <c r="U206" s="34"/>
      <c r="V206" s="34"/>
      <c r="W206" s="34"/>
      <c r="X206" s="34"/>
      <c r="Y206" s="34"/>
      <c r="Z206" s="34"/>
      <c r="AA206" s="34"/>
      <c r="AB206" s="34"/>
      <c r="AC206" s="34"/>
      <c r="AD206" s="34"/>
      <c r="AE206" s="34"/>
      <c r="AR206" s="202" t="s">
        <v>288</v>
      </c>
      <c r="AT206" s="202" t="s">
        <v>138</v>
      </c>
      <c r="AU206" s="202" t="s">
        <v>82</v>
      </c>
      <c r="AY206" s="17" t="s">
        <v>135</v>
      </c>
      <c r="BE206" s="203">
        <f>IF(N206="základní",J206,0)</f>
        <v>0</v>
      </c>
      <c r="BF206" s="203">
        <f>IF(N206="snížená",J206,0)</f>
        <v>0</v>
      </c>
      <c r="BG206" s="203">
        <f>IF(N206="zákl. přenesená",J206,0)</f>
        <v>0</v>
      </c>
      <c r="BH206" s="203">
        <f>IF(N206="sníž. přenesená",J206,0)</f>
        <v>0</v>
      </c>
      <c r="BI206" s="203">
        <f>IF(N206="nulová",J206,0)</f>
        <v>0</v>
      </c>
      <c r="BJ206" s="17" t="s">
        <v>82</v>
      </c>
      <c r="BK206" s="203">
        <f>ROUND(I206*H206,2)</f>
        <v>0</v>
      </c>
      <c r="BL206" s="17" t="s">
        <v>288</v>
      </c>
      <c r="BM206" s="202" t="s">
        <v>396</v>
      </c>
    </row>
    <row r="207" spans="1:65" s="13" customFormat="1" ht="11.25">
      <c r="B207" s="204"/>
      <c r="C207" s="205"/>
      <c r="D207" s="206" t="s">
        <v>145</v>
      </c>
      <c r="E207" s="207" t="s">
        <v>1</v>
      </c>
      <c r="F207" s="208" t="s">
        <v>397</v>
      </c>
      <c r="G207" s="205"/>
      <c r="H207" s="209">
        <v>19.32</v>
      </c>
      <c r="I207" s="210"/>
      <c r="J207" s="205"/>
      <c r="K207" s="205"/>
      <c r="L207" s="211"/>
      <c r="M207" s="212"/>
      <c r="N207" s="213"/>
      <c r="O207" s="213"/>
      <c r="P207" s="213"/>
      <c r="Q207" s="213"/>
      <c r="R207" s="213"/>
      <c r="S207" s="213"/>
      <c r="T207" s="214"/>
      <c r="AT207" s="215" t="s">
        <v>145</v>
      </c>
      <c r="AU207" s="215" t="s">
        <v>82</v>
      </c>
      <c r="AV207" s="13" t="s">
        <v>84</v>
      </c>
      <c r="AW207" s="13" t="s">
        <v>30</v>
      </c>
      <c r="AX207" s="13" t="s">
        <v>74</v>
      </c>
      <c r="AY207" s="215" t="s">
        <v>135</v>
      </c>
    </row>
    <row r="208" spans="1:65" s="13" customFormat="1" ht="11.25">
      <c r="B208" s="204"/>
      <c r="C208" s="205"/>
      <c r="D208" s="206" t="s">
        <v>145</v>
      </c>
      <c r="E208" s="207" t="s">
        <v>1</v>
      </c>
      <c r="F208" s="208" t="s">
        <v>398</v>
      </c>
      <c r="G208" s="205"/>
      <c r="H208" s="209">
        <v>7.2380000000000004</v>
      </c>
      <c r="I208" s="210"/>
      <c r="J208" s="205"/>
      <c r="K208" s="205"/>
      <c r="L208" s="211"/>
      <c r="M208" s="212"/>
      <c r="N208" s="213"/>
      <c r="O208" s="213"/>
      <c r="P208" s="213"/>
      <c r="Q208" s="213"/>
      <c r="R208" s="213"/>
      <c r="S208" s="213"/>
      <c r="T208" s="214"/>
      <c r="AT208" s="215" t="s">
        <v>145</v>
      </c>
      <c r="AU208" s="215" t="s">
        <v>82</v>
      </c>
      <c r="AV208" s="13" t="s">
        <v>84</v>
      </c>
      <c r="AW208" s="13" t="s">
        <v>30</v>
      </c>
      <c r="AX208" s="13" t="s">
        <v>74</v>
      </c>
      <c r="AY208" s="215" t="s">
        <v>135</v>
      </c>
    </row>
    <row r="209" spans="1:65" s="14" customFormat="1" ht="11.25">
      <c r="B209" s="216"/>
      <c r="C209" s="217"/>
      <c r="D209" s="206" t="s">
        <v>145</v>
      </c>
      <c r="E209" s="218" t="s">
        <v>1</v>
      </c>
      <c r="F209" s="219" t="s">
        <v>147</v>
      </c>
      <c r="G209" s="217"/>
      <c r="H209" s="220">
        <v>26.558</v>
      </c>
      <c r="I209" s="221"/>
      <c r="J209" s="217"/>
      <c r="K209" s="217"/>
      <c r="L209" s="222"/>
      <c r="M209" s="223"/>
      <c r="N209" s="224"/>
      <c r="O209" s="224"/>
      <c r="P209" s="224"/>
      <c r="Q209" s="224"/>
      <c r="R209" s="224"/>
      <c r="S209" s="224"/>
      <c r="T209" s="225"/>
      <c r="AT209" s="226" t="s">
        <v>145</v>
      </c>
      <c r="AU209" s="226" t="s">
        <v>82</v>
      </c>
      <c r="AV209" s="14" t="s">
        <v>143</v>
      </c>
      <c r="AW209" s="14" t="s">
        <v>30</v>
      </c>
      <c r="AX209" s="14" t="s">
        <v>82</v>
      </c>
      <c r="AY209" s="226" t="s">
        <v>135</v>
      </c>
    </row>
    <row r="210" spans="1:65" s="2" customFormat="1" ht="156.75" customHeight="1">
      <c r="A210" s="34"/>
      <c r="B210" s="35"/>
      <c r="C210" s="191" t="s">
        <v>278</v>
      </c>
      <c r="D210" s="191" t="s">
        <v>138</v>
      </c>
      <c r="E210" s="192" t="s">
        <v>292</v>
      </c>
      <c r="F210" s="193" t="s">
        <v>293</v>
      </c>
      <c r="G210" s="194" t="s">
        <v>205</v>
      </c>
      <c r="H210" s="195">
        <v>70.875</v>
      </c>
      <c r="I210" s="196"/>
      <c r="J210" s="197">
        <f>ROUND(I210*H210,2)</f>
        <v>0</v>
      </c>
      <c r="K210" s="193" t="s">
        <v>142</v>
      </c>
      <c r="L210" s="39"/>
      <c r="M210" s="198" t="s">
        <v>1</v>
      </c>
      <c r="N210" s="199" t="s">
        <v>39</v>
      </c>
      <c r="O210" s="71"/>
      <c r="P210" s="200">
        <f>O210*H210</f>
        <v>0</v>
      </c>
      <c r="Q210" s="200">
        <v>0</v>
      </c>
      <c r="R210" s="200">
        <f>Q210*H210</f>
        <v>0</v>
      </c>
      <c r="S210" s="200">
        <v>0</v>
      </c>
      <c r="T210" s="201">
        <f>S210*H210</f>
        <v>0</v>
      </c>
      <c r="U210" s="34"/>
      <c r="V210" s="34"/>
      <c r="W210" s="34"/>
      <c r="X210" s="34"/>
      <c r="Y210" s="34"/>
      <c r="Z210" s="34"/>
      <c r="AA210" s="34"/>
      <c r="AB210" s="34"/>
      <c r="AC210" s="34"/>
      <c r="AD210" s="34"/>
      <c r="AE210" s="34"/>
      <c r="AR210" s="202" t="s">
        <v>288</v>
      </c>
      <c r="AT210" s="202" t="s">
        <v>138</v>
      </c>
      <c r="AU210" s="202" t="s">
        <v>82</v>
      </c>
      <c r="AY210" s="17" t="s">
        <v>135</v>
      </c>
      <c r="BE210" s="203">
        <f>IF(N210="základní",J210,0)</f>
        <v>0</v>
      </c>
      <c r="BF210" s="203">
        <f>IF(N210="snížená",J210,0)</f>
        <v>0</v>
      </c>
      <c r="BG210" s="203">
        <f>IF(N210="zákl. přenesená",J210,0)</f>
        <v>0</v>
      </c>
      <c r="BH210" s="203">
        <f>IF(N210="sníž. přenesená",J210,0)</f>
        <v>0</v>
      </c>
      <c r="BI210" s="203">
        <f>IF(N210="nulová",J210,0)</f>
        <v>0</v>
      </c>
      <c r="BJ210" s="17" t="s">
        <v>82</v>
      </c>
      <c r="BK210" s="203">
        <f>ROUND(I210*H210,2)</f>
        <v>0</v>
      </c>
      <c r="BL210" s="17" t="s">
        <v>288</v>
      </c>
      <c r="BM210" s="202" t="s">
        <v>399</v>
      </c>
    </row>
    <row r="211" spans="1:65" s="13" customFormat="1" ht="11.25">
      <c r="B211" s="204"/>
      <c r="C211" s="205"/>
      <c r="D211" s="206" t="s">
        <v>145</v>
      </c>
      <c r="E211" s="207" t="s">
        <v>1</v>
      </c>
      <c r="F211" s="208" t="s">
        <v>400</v>
      </c>
      <c r="G211" s="205"/>
      <c r="H211" s="209">
        <v>70.875</v>
      </c>
      <c r="I211" s="210"/>
      <c r="J211" s="205"/>
      <c r="K211" s="205"/>
      <c r="L211" s="211"/>
      <c r="M211" s="212"/>
      <c r="N211" s="213"/>
      <c r="O211" s="213"/>
      <c r="P211" s="213"/>
      <c r="Q211" s="213"/>
      <c r="R211" s="213"/>
      <c r="S211" s="213"/>
      <c r="T211" s="214"/>
      <c r="AT211" s="215" t="s">
        <v>145</v>
      </c>
      <c r="AU211" s="215" t="s">
        <v>82</v>
      </c>
      <c r="AV211" s="13" t="s">
        <v>84</v>
      </c>
      <c r="AW211" s="13" t="s">
        <v>30</v>
      </c>
      <c r="AX211" s="13" t="s">
        <v>74</v>
      </c>
      <c r="AY211" s="215" t="s">
        <v>135</v>
      </c>
    </row>
    <row r="212" spans="1:65" s="14" customFormat="1" ht="11.25">
      <c r="B212" s="216"/>
      <c r="C212" s="217"/>
      <c r="D212" s="206" t="s">
        <v>145</v>
      </c>
      <c r="E212" s="218" t="s">
        <v>1</v>
      </c>
      <c r="F212" s="219" t="s">
        <v>147</v>
      </c>
      <c r="G212" s="217"/>
      <c r="H212" s="220">
        <v>70.875</v>
      </c>
      <c r="I212" s="221"/>
      <c r="J212" s="217"/>
      <c r="K212" s="217"/>
      <c r="L212" s="222"/>
      <c r="M212" s="223"/>
      <c r="N212" s="224"/>
      <c r="O212" s="224"/>
      <c r="P212" s="224"/>
      <c r="Q212" s="224"/>
      <c r="R212" s="224"/>
      <c r="S212" s="224"/>
      <c r="T212" s="225"/>
      <c r="AT212" s="226" t="s">
        <v>145</v>
      </c>
      <c r="AU212" s="226" t="s">
        <v>82</v>
      </c>
      <c r="AV212" s="14" t="s">
        <v>143</v>
      </c>
      <c r="AW212" s="14" t="s">
        <v>30</v>
      </c>
      <c r="AX212" s="14" t="s">
        <v>82</v>
      </c>
      <c r="AY212" s="226" t="s">
        <v>135</v>
      </c>
    </row>
    <row r="213" spans="1:65" s="2" customFormat="1" ht="168" customHeight="1">
      <c r="A213" s="34"/>
      <c r="B213" s="35"/>
      <c r="C213" s="191" t="s">
        <v>401</v>
      </c>
      <c r="D213" s="191" t="s">
        <v>138</v>
      </c>
      <c r="E213" s="192" t="s">
        <v>402</v>
      </c>
      <c r="F213" s="193" t="s">
        <v>403</v>
      </c>
      <c r="G213" s="194" t="s">
        <v>205</v>
      </c>
      <c r="H213" s="195">
        <v>10.199999999999999</v>
      </c>
      <c r="I213" s="196"/>
      <c r="J213" s="197">
        <f>ROUND(I213*H213,2)</f>
        <v>0</v>
      </c>
      <c r="K213" s="193" t="s">
        <v>142</v>
      </c>
      <c r="L213" s="39"/>
      <c r="M213" s="198" t="s">
        <v>1</v>
      </c>
      <c r="N213" s="199" t="s">
        <v>39</v>
      </c>
      <c r="O213" s="71"/>
      <c r="P213" s="200">
        <f>O213*H213</f>
        <v>0</v>
      </c>
      <c r="Q213" s="200">
        <v>0</v>
      </c>
      <c r="R213" s="200">
        <f>Q213*H213</f>
        <v>0</v>
      </c>
      <c r="S213" s="200">
        <v>0</v>
      </c>
      <c r="T213" s="201">
        <f>S213*H213</f>
        <v>0</v>
      </c>
      <c r="U213" s="34"/>
      <c r="V213" s="34"/>
      <c r="W213" s="34"/>
      <c r="X213" s="34"/>
      <c r="Y213" s="34"/>
      <c r="Z213" s="34"/>
      <c r="AA213" s="34"/>
      <c r="AB213" s="34"/>
      <c r="AC213" s="34"/>
      <c r="AD213" s="34"/>
      <c r="AE213" s="34"/>
      <c r="AR213" s="202" t="s">
        <v>288</v>
      </c>
      <c r="AT213" s="202" t="s">
        <v>138</v>
      </c>
      <c r="AU213" s="202" t="s">
        <v>82</v>
      </c>
      <c r="AY213" s="17" t="s">
        <v>135</v>
      </c>
      <c r="BE213" s="203">
        <f>IF(N213="základní",J213,0)</f>
        <v>0</v>
      </c>
      <c r="BF213" s="203">
        <f>IF(N213="snížená",J213,0)</f>
        <v>0</v>
      </c>
      <c r="BG213" s="203">
        <f>IF(N213="zákl. přenesená",J213,0)</f>
        <v>0</v>
      </c>
      <c r="BH213" s="203">
        <f>IF(N213="sníž. přenesená",J213,0)</f>
        <v>0</v>
      </c>
      <c r="BI213" s="203">
        <f>IF(N213="nulová",J213,0)</f>
        <v>0</v>
      </c>
      <c r="BJ213" s="17" t="s">
        <v>82</v>
      </c>
      <c r="BK213" s="203">
        <f>ROUND(I213*H213,2)</f>
        <v>0</v>
      </c>
      <c r="BL213" s="17" t="s">
        <v>288</v>
      </c>
      <c r="BM213" s="202" t="s">
        <v>404</v>
      </c>
    </row>
    <row r="214" spans="1:65" s="13" customFormat="1" ht="11.25">
      <c r="B214" s="204"/>
      <c r="C214" s="205"/>
      <c r="D214" s="206" t="s">
        <v>145</v>
      </c>
      <c r="E214" s="207" t="s">
        <v>1</v>
      </c>
      <c r="F214" s="208" t="s">
        <v>405</v>
      </c>
      <c r="G214" s="205"/>
      <c r="H214" s="209">
        <v>10.199999999999999</v>
      </c>
      <c r="I214" s="210"/>
      <c r="J214" s="205"/>
      <c r="K214" s="205"/>
      <c r="L214" s="211"/>
      <c r="M214" s="212"/>
      <c r="N214" s="213"/>
      <c r="O214" s="213"/>
      <c r="P214" s="213"/>
      <c r="Q214" s="213"/>
      <c r="R214" s="213"/>
      <c r="S214" s="213"/>
      <c r="T214" s="214"/>
      <c r="AT214" s="215" t="s">
        <v>145</v>
      </c>
      <c r="AU214" s="215" t="s">
        <v>82</v>
      </c>
      <c r="AV214" s="13" t="s">
        <v>84</v>
      </c>
      <c r="AW214" s="13" t="s">
        <v>30</v>
      </c>
      <c r="AX214" s="13" t="s">
        <v>74</v>
      </c>
      <c r="AY214" s="215" t="s">
        <v>135</v>
      </c>
    </row>
    <row r="215" spans="1:65" s="14" customFormat="1" ht="11.25">
      <c r="B215" s="216"/>
      <c r="C215" s="217"/>
      <c r="D215" s="206" t="s">
        <v>145</v>
      </c>
      <c r="E215" s="218" t="s">
        <v>1</v>
      </c>
      <c r="F215" s="219" t="s">
        <v>147</v>
      </c>
      <c r="G215" s="217"/>
      <c r="H215" s="220">
        <v>10.199999999999999</v>
      </c>
      <c r="I215" s="221"/>
      <c r="J215" s="217"/>
      <c r="K215" s="217"/>
      <c r="L215" s="222"/>
      <c r="M215" s="223"/>
      <c r="N215" s="224"/>
      <c r="O215" s="224"/>
      <c r="P215" s="224"/>
      <c r="Q215" s="224"/>
      <c r="R215" s="224"/>
      <c r="S215" s="224"/>
      <c r="T215" s="225"/>
      <c r="AT215" s="226" t="s">
        <v>145</v>
      </c>
      <c r="AU215" s="226" t="s">
        <v>82</v>
      </c>
      <c r="AV215" s="14" t="s">
        <v>143</v>
      </c>
      <c r="AW215" s="14" t="s">
        <v>30</v>
      </c>
      <c r="AX215" s="14" t="s">
        <v>82</v>
      </c>
      <c r="AY215" s="226" t="s">
        <v>135</v>
      </c>
    </row>
    <row r="216" spans="1:65" s="2" customFormat="1" ht="90" customHeight="1">
      <c r="A216" s="34"/>
      <c r="B216" s="35"/>
      <c r="C216" s="191" t="s">
        <v>406</v>
      </c>
      <c r="D216" s="191" t="s">
        <v>138</v>
      </c>
      <c r="E216" s="192" t="s">
        <v>297</v>
      </c>
      <c r="F216" s="193" t="s">
        <v>407</v>
      </c>
      <c r="G216" s="194" t="s">
        <v>159</v>
      </c>
      <c r="H216" s="195">
        <v>2</v>
      </c>
      <c r="I216" s="196"/>
      <c r="J216" s="197">
        <f>ROUND(I216*H216,2)</f>
        <v>0</v>
      </c>
      <c r="K216" s="193" t="s">
        <v>142</v>
      </c>
      <c r="L216" s="39"/>
      <c r="M216" s="198" t="s">
        <v>1</v>
      </c>
      <c r="N216" s="199" t="s">
        <v>39</v>
      </c>
      <c r="O216" s="71"/>
      <c r="P216" s="200">
        <f>O216*H216</f>
        <v>0</v>
      </c>
      <c r="Q216" s="200">
        <v>0</v>
      </c>
      <c r="R216" s="200">
        <f>Q216*H216</f>
        <v>0</v>
      </c>
      <c r="S216" s="200">
        <v>0</v>
      </c>
      <c r="T216" s="201">
        <f>S216*H216</f>
        <v>0</v>
      </c>
      <c r="U216" s="34"/>
      <c r="V216" s="34"/>
      <c r="W216" s="34"/>
      <c r="X216" s="34"/>
      <c r="Y216" s="34"/>
      <c r="Z216" s="34"/>
      <c r="AA216" s="34"/>
      <c r="AB216" s="34"/>
      <c r="AC216" s="34"/>
      <c r="AD216" s="34"/>
      <c r="AE216" s="34"/>
      <c r="AR216" s="202" t="s">
        <v>288</v>
      </c>
      <c r="AT216" s="202" t="s">
        <v>138</v>
      </c>
      <c r="AU216" s="202" t="s">
        <v>82</v>
      </c>
      <c r="AY216" s="17" t="s">
        <v>135</v>
      </c>
      <c r="BE216" s="203">
        <f>IF(N216="základní",J216,0)</f>
        <v>0</v>
      </c>
      <c r="BF216" s="203">
        <f>IF(N216="snížená",J216,0)</f>
        <v>0</v>
      </c>
      <c r="BG216" s="203">
        <f>IF(N216="zákl. přenesená",J216,0)</f>
        <v>0</v>
      </c>
      <c r="BH216" s="203">
        <f>IF(N216="sníž. přenesená",J216,0)</f>
        <v>0</v>
      </c>
      <c r="BI216" s="203">
        <f>IF(N216="nulová",J216,0)</f>
        <v>0</v>
      </c>
      <c r="BJ216" s="17" t="s">
        <v>82</v>
      </c>
      <c r="BK216" s="203">
        <f>ROUND(I216*H216,2)</f>
        <v>0</v>
      </c>
      <c r="BL216" s="17" t="s">
        <v>288</v>
      </c>
      <c r="BM216" s="202" t="s">
        <v>408</v>
      </c>
    </row>
    <row r="217" spans="1:65" s="13" customFormat="1" ht="11.25">
      <c r="B217" s="204"/>
      <c r="C217" s="205"/>
      <c r="D217" s="206" t="s">
        <v>145</v>
      </c>
      <c r="E217" s="207" t="s">
        <v>1</v>
      </c>
      <c r="F217" s="208" t="s">
        <v>84</v>
      </c>
      <c r="G217" s="205"/>
      <c r="H217" s="209">
        <v>2</v>
      </c>
      <c r="I217" s="210"/>
      <c r="J217" s="205"/>
      <c r="K217" s="205"/>
      <c r="L217" s="211"/>
      <c r="M217" s="212"/>
      <c r="N217" s="213"/>
      <c r="O217" s="213"/>
      <c r="P217" s="213"/>
      <c r="Q217" s="213"/>
      <c r="R217" s="213"/>
      <c r="S217" s="213"/>
      <c r="T217" s="214"/>
      <c r="AT217" s="215" t="s">
        <v>145</v>
      </c>
      <c r="AU217" s="215" t="s">
        <v>82</v>
      </c>
      <c r="AV217" s="13" t="s">
        <v>84</v>
      </c>
      <c r="AW217" s="13" t="s">
        <v>30</v>
      </c>
      <c r="AX217" s="13" t="s">
        <v>74</v>
      </c>
      <c r="AY217" s="215" t="s">
        <v>135</v>
      </c>
    </row>
    <row r="218" spans="1:65" s="14" customFormat="1" ht="11.25">
      <c r="B218" s="216"/>
      <c r="C218" s="217"/>
      <c r="D218" s="206" t="s">
        <v>145</v>
      </c>
      <c r="E218" s="218" t="s">
        <v>1</v>
      </c>
      <c r="F218" s="219" t="s">
        <v>147</v>
      </c>
      <c r="G218" s="217"/>
      <c r="H218" s="220">
        <v>2</v>
      </c>
      <c r="I218" s="221"/>
      <c r="J218" s="217"/>
      <c r="K218" s="217"/>
      <c r="L218" s="222"/>
      <c r="M218" s="223"/>
      <c r="N218" s="224"/>
      <c r="O218" s="224"/>
      <c r="P218" s="224"/>
      <c r="Q218" s="224"/>
      <c r="R218" s="224"/>
      <c r="S218" s="224"/>
      <c r="T218" s="225"/>
      <c r="AT218" s="226" t="s">
        <v>145</v>
      </c>
      <c r="AU218" s="226" t="s">
        <v>82</v>
      </c>
      <c r="AV218" s="14" t="s">
        <v>143</v>
      </c>
      <c r="AW218" s="14" t="s">
        <v>30</v>
      </c>
      <c r="AX218" s="14" t="s">
        <v>82</v>
      </c>
      <c r="AY218" s="226" t="s">
        <v>135</v>
      </c>
    </row>
    <row r="219" spans="1:65" s="2" customFormat="1" ht="90" customHeight="1">
      <c r="A219" s="34"/>
      <c r="B219" s="35"/>
      <c r="C219" s="191" t="s">
        <v>285</v>
      </c>
      <c r="D219" s="191" t="s">
        <v>138</v>
      </c>
      <c r="E219" s="192" t="s">
        <v>409</v>
      </c>
      <c r="F219" s="193" t="s">
        <v>410</v>
      </c>
      <c r="G219" s="194" t="s">
        <v>205</v>
      </c>
      <c r="H219" s="195">
        <v>74.025000000000006</v>
      </c>
      <c r="I219" s="196"/>
      <c r="J219" s="197">
        <f>ROUND(I219*H219,2)</f>
        <v>0</v>
      </c>
      <c r="K219" s="193" t="s">
        <v>142</v>
      </c>
      <c r="L219" s="39"/>
      <c r="M219" s="198" t="s">
        <v>1</v>
      </c>
      <c r="N219" s="199" t="s">
        <v>39</v>
      </c>
      <c r="O219" s="71"/>
      <c r="P219" s="200">
        <f>O219*H219</f>
        <v>0</v>
      </c>
      <c r="Q219" s="200">
        <v>0</v>
      </c>
      <c r="R219" s="200">
        <f>Q219*H219</f>
        <v>0</v>
      </c>
      <c r="S219" s="200">
        <v>0</v>
      </c>
      <c r="T219" s="201">
        <f>S219*H219</f>
        <v>0</v>
      </c>
      <c r="U219" s="34"/>
      <c r="V219" s="34"/>
      <c r="W219" s="34"/>
      <c r="X219" s="34"/>
      <c r="Y219" s="34"/>
      <c r="Z219" s="34"/>
      <c r="AA219" s="34"/>
      <c r="AB219" s="34"/>
      <c r="AC219" s="34"/>
      <c r="AD219" s="34"/>
      <c r="AE219" s="34"/>
      <c r="AR219" s="202" t="s">
        <v>288</v>
      </c>
      <c r="AT219" s="202" t="s">
        <v>138</v>
      </c>
      <c r="AU219" s="202" t="s">
        <v>82</v>
      </c>
      <c r="AY219" s="17" t="s">
        <v>135</v>
      </c>
      <c r="BE219" s="203">
        <f>IF(N219="základní",J219,0)</f>
        <v>0</v>
      </c>
      <c r="BF219" s="203">
        <f>IF(N219="snížená",J219,0)</f>
        <v>0</v>
      </c>
      <c r="BG219" s="203">
        <f>IF(N219="zákl. přenesená",J219,0)</f>
        <v>0</v>
      </c>
      <c r="BH219" s="203">
        <f>IF(N219="sníž. přenesená",J219,0)</f>
        <v>0</v>
      </c>
      <c r="BI219" s="203">
        <f>IF(N219="nulová",J219,0)</f>
        <v>0</v>
      </c>
      <c r="BJ219" s="17" t="s">
        <v>82</v>
      </c>
      <c r="BK219" s="203">
        <f>ROUND(I219*H219,2)</f>
        <v>0</v>
      </c>
      <c r="BL219" s="17" t="s">
        <v>288</v>
      </c>
      <c r="BM219" s="202" t="s">
        <v>411</v>
      </c>
    </row>
    <row r="220" spans="1:65" s="13" customFormat="1" ht="11.25">
      <c r="B220" s="204"/>
      <c r="C220" s="205"/>
      <c r="D220" s="206" t="s">
        <v>145</v>
      </c>
      <c r="E220" s="207" t="s">
        <v>1</v>
      </c>
      <c r="F220" s="208" t="s">
        <v>412</v>
      </c>
      <c r="G220" s="205"/>
      <c r="H220" s="209">
        <v>70.875</v>
      </c>
      <c r="I220" s="210"/>
      <c r="J220" s="205"/>
      <c r="K220" s="205"/>
      <c r="L220" s="211"/>
      <c r="M220" s="212"/>
      <c r="N220" s="213"/>
      <c r="O220" s="213"/>
      <c r="P220" s="213"/>
      <c r="Q220" s="213"/>
      <c r="R220" s="213"/>
      <c r="S220" s="213"/>
      <c r="T220" s="214"/>
      <c r="AT220" s="215" t="s">
        <v>145</v>
      </c>
      <c r="AU220" s="215" t="s">
        <v>82</v>
      </c>
      <c r="AV220" s="13" t="s">
        <v>84</v>
      </c>
      <c r="AW220" s="13" t="s">
        <v>30</v>
      </c>
      <c r="AX220" s="13" t="s">
        <v>74</v>
      </c>
      <c r="AY220" s="215" t="s">
        <v>135</v>
      </c>
    </row>
    <row r="221" spans="1:65" s="13" customFormat="1" ht="11.25">
      <c r="B221" s="204"/>
      <c r="C221" s="205"/>
      <c r="D221" s="206" t="s">
        <v>145</v>
      </c>
      <c r="E221" s="207" t="s">
        <v>1</v>
      </c>
      <c r="F221" s="208" t="s">
        <v>413</v>
      </c>
      <c r="G221" s="205"/>
      <c r="H221" s="209">
        <v>3.15</v>
      </c>
      <c r="I221" s="210"/>
      <c r="J221" s="205"/>
      <c r="K221" s="205"/>
      <c r="L221" s="211"/>
      <c r="M221" s="212"/>
      <c r="N221" s="213"/>
      <c r="O221" s="213"/>
      <c r="P221" s="213"/>
      <c r="Q221" s="213"/>
      <c r="R221" s="213"/>
      <c r="S221" s="213"/>
      <c r="T221" s="214"/>
      <c r="AT221" s="215" t="s">
        <v>145</v>
      </c>
      <c r="AU221" s="215" t="s">
        <v>82</v>
      </c>
      <c r="AV221" s="13" t="s">
        <v>84</v>
      </c>
      <c r="AW221" s="13" t="s">
        <v>30</v>
      </c>
      <c r="AX221" s="13" t="s">
        <v>74</v>
      </c>
      <c r="AY221" s="215" t="s">
        <v>135</v>
      </c>
    </row>
    <row r="222" spans="1:65" s="14" customFormat="1" ht="11.25">
      <c r="B222" s="216"/>
      <c r="C222" s="217"/>
      <c r="D222" s="206" t="s">
        <v>145</v>
      </c>
      <c r="E222" s="218" t="s">
        <v>1</v>
      </c>
      <c r="F222" s="219" t="s">
        <v>147</v>
      </c>
      <c r="G222" s="217"/>
      <c r="H222" s="220">
        <v>74.025000000000006</v>
      </c>
      <c r="I222" s="221"/>
      <c r="J222" s="217"/>
      <c r="K222" s="217"/>
      <c r="L222" s="222"/>
      <c r="M222" s="223"/>
      <c r="N222" s="224"/>
      <c r="O222" s="224"/>
      <c r="P222" s="224"/>
      <c r="Q222" s="224"/>
      <c r="R222" s="224"/>
      <c r="S222" s="224"/>
      <c r="T222" s="225"/>
      <c r="AT222" s="226" t="s">
        <v>145</v>
      </c>
      <c r="AU222" s="226" t="s">
        <v>82</v>
      </c>
      <c r="AV222" s="14" t="s">
        <v>143</v>
      </c>
      <c r="AW222" s="14" t="s">
        <v>30</v>
      </c>
      <c r="AX222" s="14" t="s">
        <v>82</v>
      </c>
      <c r="AY222" s="226" t="s">
        <v>135</v>
      </c>
    </row>
    <row r="223" spans="1:65" s="2" customFormat="1" ht="90" customHeight="1">
      <c r="A223" s="34"/>
      <c r="B223" s="35"/>
      <c r="C223" s="191" t="s">
        <v>291</v>
      </c>
      <c r="D223" s="191" t="s">
        <v>138</v>
      </c>
      <c r="E223" s="192" t="s">
        <v>414</v>
      </c>
      <c r="F223" s="193" t="s">
        <v>415</v>
      </c>
      <c r="G223" s="194" t="s">
        <v>205</v>
      </c>
      <c r="H223" s="195">
        <v>25.76</v>
      </c>
      <c r="I223" s="196"/>
      <c r="J223" s="197">
        <f>ROUND(I223*H223,2)</f>
        <v>0</v>
      </c>
      <c r="K223" s="193" t="s">
        <v>142</v>
      </c>
      <c r="L223" s="39"/>
      <c r="M223" s="198" t="s">
        <v>1</v>
      </c>
      <c r="N223" s="199" t="s">
        <v>39</v>
      </c>
      <c r="O223" s="71"/>
      <c r="P223" s="200">
        <f>O223*H223</f>
        <v>0</v>
      </c>
      <c r="Q223" s="200">
        <v>0</v>
      </c>
      <c r="R223" s="200">
        <f>Q223*H223</f>
        <v>0</v>
      </c>
      <c r="S223" s="200">
        <v>0</v>
      </c>
      <c r="T223" s="201">
        <f>S223*H223</f>
        <v>0</v>
      </c>
      <c r="U223" s="34"/>
      <c r="V223" s="34"/>
      <c r="W223" s="34"/>
      <c r="X223" s="34"/>
      <c r="Y223" s="34"/>
      <c r="Z223" s="34"/>
      <c r="AA223" s="34"/>
      <c r="AB223" s="34"/>
      <c r="AC223" s="34"/>
      <c r="AD223" s="34"/>
      <c r="AE223" s="34"/>
      <c r="AR223" s="202" t="s">
        <v>288</v>
      </c>
      <c r="AT223" s="202" t="s">
        <v>138</v>
      </c>
      <c r="AU223" s="202" t="s">
        <v>82</v>
      </c>
      <c r="AY223" s="17" t="s">
        <v>135</v>
      </c>
      <c r="BE223" s="203">
        <f>IF(N223="základní",J223,0)</f>
        <v>0</v>
      </c>
      <c r="BF223" s="203">
        <f>IF(N223="snížená",J223,0)</f>
        <v>0</v>
      </c>
      <c r="BG223" s="203">
        <f>IF(N223="zákl. přenesená",J223,0)</f>
        <v>0</v>
      </c>
      <c r="BH223" s="203">
        <f>IF(N223="sníž. přenesená",J223,0)</f>
        <v>0</v>
      </c>
      <c r="BI223" s="203">
        <f>IF(N223="nulová",J223,0)</f>
        <v>0</v>
      </c>
      <c r="BJ223" s="17" t="s">
        <v>82</v>
      </c>
      <c r="BK223" s="203">
        <f>ROUND(I223*H223,2)</f>
        <v>0</v>
      </c>
      <c r="BL223" s="17" t="s">
        <v>288</v>
      </c>
      <c r="BM223" s="202" t="s">
        <v>416</v>
      </c>
    </row>
    <row r="224" spans="1:65" s="13" customFormat="1" ht="11.25">
      <c r="B224" s="204"/>
      <c r="C224" s="205"/>
      <c r="D224" s="206" t="s">
        <v>145</v>
      </c>
      <c r="E224" s="207" t="s">
        <v>1</v>
      </c>
      <c r="F224" s="208" t="s">
        <v>417</v>
      </c>
      <c r="G224" s="205"/>
      <c r="H224" s="209">
        <v>25.76</v>
      </c>
      <c r="I224" s="210"/>
      <c r="J224" s="205"/>
      <c r="K224" s="205"/>
      <c r="L224" s="211"/>
      <c r="M224" s="212"/>
      <c r="N224" s="213"/>
      <c r="O224" s="213"/>
      <c r="P224" s="213"/>
      <c r="Q224" s="213"/>
      <c r="R224" s="213"/>
      <c r="S224" s="213"/>
      <c r="T224" s="214"/>
      <c r="AT224" s="215" t="s">
        <v>145</v>
      </c>
      <c r="AU224" s="215" t="s">
        <v>82</v>
      </c>
      <c r="AV224" s="13" t="s">
        <v>84</v>
      </c>
      <c r="AW224" s="13" t="s">
        <v>30</v>
      </c>
      <c r="AX224" s="13" t="s">
        <v>74</v>
      </c>
      <c r="AY224" s="215" t="s">
        <v>135</v>
      </c>
    </row>
    <row r="225" spans="1:51" s="14" customFormat="1" ht="11.25">
      <c r="B225" s="216"/>
      <c r="C225" s="217"/>
      <c r="D225" s="206" t="s">
        <v>145</v>
      </c>
      <c r="E225" s="218" t="s">
        <v>1</v>
      </c>
      <c r="F225" s="219" t="s">
        <v>147</v>
      </c>
      <c r="G225" s="217"/>
      <c r="H225" s="220">
        <v>25.76</v>
      </c>
      <c r="I225" s="221"/>
      <c r="J225" s="217"/>
      <c r="K225" s="217"/>
      <c r="L225" s="222"/>
      <c r="M225" s="247"/>
      <c r="N225" s="248"/>
      <c r="O225" s="248"/>
      <c r="P225" s="248"/>
      <c r="Q225" s="248"/>
      <c r="R225" s="248"/>
      <c r="S225" s="248"/>
      <c r="T225" s="249"/>
      <c r="AT225" s="226" t="s">
        <v>145</v>
      </c>
      <c r="AU225" s="226" t="s">
        <v>82</v>
      </c>
      <c r="AV225" s="14" t="s">
        <v>143</v>
      </c>
      <c r="AW225" s="14" t="s">
        <v>30</v>
      </c>
      <c r="AX225" s="14" t="s">
        <v>82</v>
      </c>
      <c r="AY225" s="226" t="s">
        <v>135</v>
      </c>
    </row>
    <row r="226" spans="1:51" s="2" customFormat="1" ht="6.95" customHeight="1">
      <c r="A226" s="34"/>
      <c r="B226" s="54"/>
      <c r="C226" s="55"/>
      <c r="D226" s="55"/>
      <c r="E226" s="55"/>
      <c r="F226" s="55"/>
      <c r="G226" s="55"/>
      <c r="H226" s="55"/>
      <c r="I226" s="55"/>
      <c r="J226" s="55"/>
      <c r="K226" s="55"/>
      <c r="L226" s="39"/>
      <c r="M226" s="34"/>
      <c r="O226" s="34"/>
      <c r="P226" s="34"/>
      <c r="Q226" s="34"/>
      <c r="R226" s="34"/>
      <c r="S226" s="34"/>
      <c r="T226" s="34"/>
      <c r="U226" s="34"/>
      <c r="V226" s="34"/>
      <c r="W226" s="34"/>
      <c r="X226" s="34"/>
      <c r="Y226" s="34"/>
      <c r="Z226" s="34"/>
      <c r="AA226" s="34"/>
      <c r="AB226" s="34"/>
      <c r="AC226" s="34"/>
      <c r="AD226" s="34"/>
      <c r="AE226" s="34"/>
    </row>
  </sheetData>
  <sheetProtection algorithmName="SHA-512" hashValue="IE0CYoAmGjtyFxkOt20xAP/S5MJyKpTdasO/p05Vp5wCuexoT3AYpL7nKHmHo62do65q7kibodK/YnpK+DEopg==" saltValue="A4uwkTlVXVIcWjLvO/HyZw==" spinCount="100000" sheet="1" objects="1" scenarios="1" formatColumns="0" formatRows="0" autoFilter="0"/>
  <autoFilter ref="C122:K225" xr:uid="{00000000-0009-0000-0000-000002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23"/>
  <sheetViews>
    <sheetView showGridLines="0" topLeftCell="A115" workbookViewId="0">
      <selection activeCell="I142" sqref="I14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c r="M2" s="297"/>
      <c r="N2" s="297"/>
      <c r="O2" s="297"/>
      <c r="P2" s="297"/>
      <c r="Q2" s="297"/>
      <c r="R2" s="297"/>
      <c r="S2" s="297"/>
      <c r="T2" s="297"/>
      <c r="U2" s="297"/>
      <c r="V2" s="297"/>
      <c r="AT2" s="17" t="s">
        <v>94</v>
      </c>
    </row>
    <row r="3" spans="1:46" s="1" customFormat="1" ht="6.95" customHeight="1">
      <c r="B3" s="115"/>
      <c r="C3" s="116"/>
      <c r="D3" s="116"/>
      <c r="E3" s="116"/>
      <c r="F3" s="116"/>
      <c r="G3" s="116"/>
      <c r="H3" s="116"/>
      <c r="I3" s="116"/>
      <c r="J3" s="116"/>
      <c r="K3" s="116"/>
      <c r="L3" s="20"/>
      <c r="AT3" s="17" t="s">
        <v>84</v>
      </c>
    </row>
    <row r="4" spans="1:46" s="1" customFormat="1" ht="24.95" customHeight="1">
      <c r="B4" s="20"/>
      <c r="D4" s="117" t="s">
        <v>109</v>
      </c>
      <c r="L4" s="20"/>
      <c r="M4" s="118" t="s">
        <v>11</v>
      </c>
      <c r="AT4" s="17" t="s">
        <v>4</v>
      </c>
    </row>
    <row r="5" spans="1:46" s="1" customFormat="1" ht="6.95" customHeight="1">
      <c r="B5" s="20"/>
      <c r="L5" s="20"/>
    </row>
    <row r="6" spans="1:46" s="1" customFormat="1" ht="12" customHeight="1">
      <c r="B6" s="20"/>
      <c r="D6" s="119" t="s">
        <v>16</v>
      </c>
      <c r="L6" s="20"/>
    </row>
    <row r="7" spans="1:46" s="1" customFormat="1" ht="16.5" customHeight="1">
      <c r="B7" s="20"/>
      <c r="E7" s="298" t="str">
        <f>'Rekapitulace stavby'!K6</f>
        <v>18-Neratovice - Všetaty</v>
      </c>
      <c r="F7" s="299"/>
      <c r="G7" s="299"/>
      <c r="H7" s="299"/>
      <c r="L7" s="20"/>
    </row>
    <row r="8" spans="1:46" s="1" customFormat="1" ht="12" customHeight="1">
      <c r="B8" s="20"/>
      <c r="D8" s="119" t="s">
        <v>110</v>
      </c>
      <c r="L8" s="20"/>
    </row>
    <row r="9" spans="1:46" s="2" customFormat="1" ht="16.5" customHeight="1">
      <c r="A9" s="34"/>
      <c r="B9" s="39"/>
      <c r="C9" s="34"/>
      <c r="D9" s="34"/>
      <c r="E9" s="298" t="s">
        <v>300</v>
      </c>
      <c r="F9" s="301"/>
      <c r="G9" s="301"/>
      <c r="H9" s="301"/>
      <c r="I9" s="34"/>
      <c r="J9" s="34"/>
      <c r="K9" s="34"/>
      <c r="L9" s="51"/>
      <c r="S9" s="34"/>
      <c r="T9" s="34"/>
      <c r="U9" s="34"/>
      <c r="V9" s="34"/>
      <c r="W9" s="34"/>
      <c r="X9" s="34"/>
      <c r="Y9" s="34"/>
      <c r="Z9" s="34"/>
      <c r="AA9" s="34"/>
      <c r="AB9" s="34"/>
      <c r="AC9" s="34"/>
      <c r="AD9" s="34"/>
      <c r="AE9" s="34"/>
    </row>
    <row r="10" spans="1:46" s="2" customFormat="1" ht="12" customHeight="1">
      <c r="A10" s="34"/>
      <c r="B10" s="39"/>
      <c r="C10" s="34"/>
      <c r="D10" s="119" t="s">
        <v>301</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00" t="s">
        <v>418</v>
      </c>
      <c r="F11" s="301"/>
      <c r="G11" s="301"/>
      <c r="H11" s="301"/>
      <c r="I11" s="34"/>
      <c r="J11" s="34"/>
      <c r="K11" s="34"/>
      <c r="L11" s="51"/>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19" t="s">
        <v>20</v>
      </c>
      <c r="E14" s="34"/>
      <c r="F14" s="110" t="s">
        <v>21</v>
      </c>
      <c r="G14" s="34"/>
      <c r="H14" s="34"/>
      <c r="I14" s="119" t="s">
        <v>22</v>
      </c>
      <c r="J14" s="120" t="str">
        <f>'Rekapitulace stavby'!AN8</f>
        <v>18. 5. 2022</v>
      </c>
      <c r="K14" s="34"/>
      <c r="L14" s="51"/>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02" t="str">
        <f>'Rekapitulace stavby'!E14</f>
        <v>Vyplň údaj</v>
      </c>
      <c r="F20" s="303"/>
      <c r="G20" s="303"/>
      <c r="H20" s="303"/>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c r="A29" s="121"/>
      <c r="B29" s="122"/>
      <c r="C29" s="121"/>
      <c r="D29" s="121"/>
      <c r="E29" s="304" t="s">
        <v>1</v>
      </c>
      <c r="F29" s="304"/>
      <c r="G29" s="304"/>
      <c r="H29" s="304"/>
      <c r="I29" s="121"/>
      <c r="J29" s="121"/>
      <c r="K29" s="121"/>
      <c r="L29" s="123"/>
      <c r="S29" s="121"/>
      <c r="T29" s="121"/>
      <c r="U29" s="121"/>
      <c r="V29" s="121"/>
      <c r="W29" s="121"/>
      <c r="X29" s="121"/>
      <c r="Y29" s="121"/>
      <c r="Z29" s="121"/>
      <c r="AA29" s="121"/>
      <c r="AB29" s="121"/>
      <c r="AC29" s="121"/>
      <c r="AD29" s="121"/>
      <c r="AE29" s="121"/>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c r="A32" s="34"/>
      <c r="B32" s="39"/>
      <c r="C32" s="34"/>
      <c r="D32" s="125" t="s">
        <v>34</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7" t="s">
        <v>36</v>
      </c>
      <c r="G34" s="34"/>
      <c r="H34" s="34"/>
      <c r="I34" s="127" t="s">
        <v>35</v>
      </c>
      <c r="J34" s="127" t="s">
        <v>37</v>
      </c>
      <c r="K34" s="34"/>
      <c r="L34" s="51"/>
      <c r="S34" s="34"/>
      <c r="T34" s="34"/>
      <c r="U34" s="34"/>
      <c r="V34" s="34"/>
      <c r="W34" s="34"/>
      <c r="X34" s="34"/>
      <c r="Y34" s="34"/>
      <c r="Z34" s="34"/>
      <c r="AA34" s="34"/>
      <c r="AB34" s="34"/>
      <c r="AC34" s="34"/>
      <c r="AD34" s="34"/>
      <c r="AE34" s="34"/>
    </row>
    <row r="35" spans="1:31" s="2" customFormat="1" ht="14.45" customHeight="1">
      <c r="A35" s="34"/>
      <c r="B35" s="39"/>
      <c r="C35" s="34"/>
      <c r="D35" s="128" t="s">
        <v>38</v>
      </c>
      <c r="E35" s="119" t="s">
        <v>39</v>
      </c>
      <c r="F35" s="129">
        <f>ROUND((SUM(BE123:BE222)),  2)</f>
        <v>0</v>
      </c>
      <c r="G35" s="34"/>
      <c r="H35" s="34"/>
      <c r="I35" s="130">
        <v>0.21</v>
      </c>
      <c r="J35" s="129">
        <f>ROUND(((SUM(BE123:BE222))*I35),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19" t="s">
        <v>40</v>
      </c>
      <c r="F36" s="129">
        <f>ROUND((SUM(BF123:BF222)),  2)</f>
        <v>0</v>
      </c>
      <c r="G36" s="34"/>
      <c r="H36" s="34"/>
      <c r="I36" s="130">
        <v>0.15</v>
      </c>
      <c r="J36" s="129">
        <f>ROUND(((SUM(BF123:BF222))*I36),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41</v>
      </c>
      <c r="F37" s="129">
        <f>ROUND((SUM(BG123:BG222)),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19" t="s">
        <v>42</v>
      </c>
      <c r="F38" s="129">
        <f>ROUND((SUM(BH123:BH222)),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19" t="s">
        <v>43</v>
      </c>
      <c r="F39" s="129">
        <f>ROUND((SUM(BI123:BI222)),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1"/>
      <c r="D41" s="132" t="s">
        <v>44</v>
      </c>
      <c r="E41" s="133"/>
      <c r="F41" s="133"/>
      <c r="G41" s="134" t="s">
        <v>45</v>
      </c>
      <c r="H41" s="135" t="s">
        <v>46</v>
      </c>
      <c r="I41" s="133"/>
      <c r="J41" s="136">
        <f>SUM(J32:J39)</f>
        <v>0</v>
      </c>
      <c r="K41" s="137"/>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8" t="s">
        <v>47</v>
      </c>
      <c r="E50" s="139"/>
      <c r="F50" s="139"/>
      <c r="G50" s="138" t="s">
        <v>48</v>
      </c>
      <c r="H50" s="139"/>
      <c r="I50" s="139"/>
      <c r="J50" s="139"/>
      <c r="K50" s="139"/>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40" t="s">
        <v>49</v>
      </c>
      <c r="E61" s="141"/>
      <c r="F61" s="142" t="s">
        <v>50</v>
      </c>
      <c r="G61" s="140" t="s">
        <v>49</v>
      </c>
      <c r="H61" s="141"/>
      <c r="I61" s="141"/>
      <c r="J61" s="143" t="s">
        <v>50</v>
      </c>
      <c r="K61" s="141"/>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8" t="s">
        <v>51</v>
      </c>
      <c r="E65" s="144"/>
      <c r="F65" s="144"/>
      <c r="G65" s="138" t="s">
        <v>52</v>
      </c>
      <c r="H65" s="144"/>
      <c r="I65" s="144"/>
      <c r="J65" s="144"/>
      <c r="K65" s="144"/>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40" t="s">
        <v>49</v>
      </c>
      <c r="E76" s="141"/>
      <c r="F76" s="142" t="s">
        <v>50</v>
      </c>
      <c r="G76" s="140" t="s">
        <v>49</v>
      </c>
      <c r="H76" s="141"/>
      <c r="I76" s="141"/>
      <c r="J76" s="143" t="s">
        <v>50</v>
      </c>
      <c r="K76" s="141"/>
      <c r="L76" s="51"/>
      <c r="S76" s="34"/>
      <c r="T76" s="34"/>
      <c r="U76" s="34"/>
      <c r="V76" s="34"/>
      <c r="W76" s="34"/>
      <c r="X76" s="34"/>
      <c r="Y76" s="34"/>
      <c r="Z76" s="34"/>
      <c r="AA76" s="34"/>
      <c r="AB76" s="34"/>
      <c r="AC76" s="34"/>
      <c r="AD76" s="34"/>
      <c r="AE76" s="34"/>
    </row>
    <row r="77" spans="1:31" s="2" customFormat="1" ht="14.45"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c r="A82" s="34"/>
      <c r="B82" s="35"/>
      <c r="C82" s="23" t="s">
        <v>112</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05" t="str">
        <f>E7</f>
        <v>18-Neratovice - Všetaty</v>
      </c>
      <c r="F85" s="306"/>
      <c r="G85" s="306"/>
      <c r="H85" s="306"/>
      <c r="I85" s="36"/>
      <c r="J85" s="36"/>
      <c r="K85" s="36"/>
      <c r="L85" s="51"/>
      <c r="S85" s="34"/>
      <c r="T85" s="34"/>
      <c r="U85" s="34"/>
      <c r="V85" s="34"/>
      <c r="W85" s="34"/>
      <c r="X85" s="34"/>
      <c r="Y85" s="34"/>
      <c r="Z85" s="34"/>
      <c r="AA85" s="34"/>
      <c r="AB85" s="34"/>
      <c r="AC85" s="34"/>
      <c r="AD85" s="34"/>
      <c r="AE85" s="34"/>
    </row>
    <row r="86" spans="1:31" s="1" customFormat="1" ht="12" customHeight="1">
      <c r="B86" s="21"/>
      <c r="C86" s="29" t="s">
        <v>110</v>
      </c>
      <c r="D86" s="22"/>
      <c r="E86" s="22"/>
      <c r="F86" s="22"/>
      <c r="G86" s="22"/>
      <c r="H86" s="22"/>
      <c r="I86" s="22"/>
      <c r="J86" s="22"/>
      <c r="K86" s="22"/>
      <c r="L86" s="20"/>
    </row>
    <row r="87" spans="1:31" s="2" customFormat="1" ht="16.5" customHeight="1">
      <c r="A87" s="34"/>
      <c r="B87" s="35"/>
      <c r="C87" s="36"/>
      <c r="D87" s="36"/>
      <c r="E87" s="305" t="s">
        <v>300</v>
      </c>
      <c r="F87" s="307"/>
      <c r="G87" s="307"/>
      <c r="H87" s="307"/>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301</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53" t="str">
        <f>E11</f>
        <v>02 - P2673</v>
      </c>
      <c r="F89" s="307"/>
      <c r="G89" s="307"/>
      <c r="H89" s="307"/>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18. 5. 2022</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113</v>
      </c>
      <c r="D96" s="150"/>
      <c r="E96" s="150"/>
      <c r="F96" s="150"/>
      <c r="G96" s="150"/>
      <c r="H96" s="150"/>
      <c r="I96" s="150"/>
      <c r="J96" s="151" t="s">
        <v>114</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2" t="s">
        <v>115</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116</v>
      </c>
    </row>
    <row r="99" spans="1:47" s="9" customFormat="1" ht="24.95" customHeight="1">
      <c r="B99" s="153"/>
      <c r="C99" s="154"/>
      <c r="D99" s="155" t="s">
        <v>117</v>
      </c>
      <c r="E99" s="156"/>
      <c r="F99" s="156"/>
      <c r="G99" s="156"/>
      <c r="H99" s="156"/>
      <c r="I99" s="156"/>
      <c r="J99" s="157">
        <f>J124</f>
        <v>0</v>
      </c>
      <c r="K99" s="154"/>
      <c r="L99" s="158"/>
    </row>
    <row r="100" spans="1:47" s="10" customFormat="1" ht="19.899999999999999" customHeight="1">
      <c r="B100" s="159"/>
      <c r="C100" s="104"/>
      <c r="D100" s="160" t="s">
        <v>118</v>
      </c>
      <c r="E100" s="161"/>
      <c r="F100" s="161"/>
      <c r="G100" s="161"/>
      <c r="H100" s="161"/>
      <c r="I100" s="161"/>
      <c r="J100" s="162">
        <f>J125</f>
        <v>0</v>
      </c>
      <c r="K100" s="104"/>
      <c r="L100" s="163"/>
    </row>
    <row r="101" spans="1:47" s="9" customFormat="1" ht="24.95" customHeight="1">
      <c r="B101" s="153"/>
      <c r="C101" s="154"/>
      <c r="D101" s="155" t="s">
        <v>119</v>
      </c>
      <c r="E101" s="156"/>
      <c r="F101" s="156"/>
      <c r="G101" s="156"/>
      <c r="H101" s="156"/>
      <c r="I101" s="156"/>
      <c r="J101" s="157">
        <f>J191</f>
        <v>0</v>
      </c>
      <c r="K101" s="154"/>
      <c r="L101" s="158"/>
    </row>
    <row r="102" spans="1:47"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c r="A108" s="34"/>
      <c r="B108" s="35"/>
      <c r="C108" s="23" t="s">
        <v>120</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c r="A111" s="34"/>
      <c r="B111" s="35"/>
      <c r="C111" s="36"/>
      <c r="D111" s="36"/>
      <c r="E111" s="305" t="str">
        <f>E7</f>
        <v>18-Neratovice - Všetaty</v>
      </c>
      <c r="F111" s="306"/>
      <c r="G111" s="306"/>
      <c r="H111" s="306"/>
      <c r="I111" s="36"/>
      <c r="J111" s="36"/>
      <c r="K111" s="36"/>
      <c r="L111" s="51"/>
      <c r="S111" s="34"/>
      <c r="T111" s="34"/>
      <c r="U111" s="34"/>
      <c r="V111" s="34"/>
      <c r="W111" s="34"/>
      <c r="X111" s="34"/>
      <c r="Y111" s="34"/>
      <c r="Z111" s="34"/>
      <c r="AA111" s="34"/>
      <c r="AB111" s="34"/>
      <c r="AC111" s="34"/>
      <c r="AD111" s="34"/>
      <c r="AE111" s="34"/>
    </row>
    <row r="112" spans="1:47" s="1" customFormat="1" ht="12" customHeight="1">
      <c r="B112" s="21"/>
      <c r="C112" s="29" t="s">
        <v>110</v>
      </c>
      <c r="D112" s="22"/>
      <c r="E112" s="22"/>
      <c r="F112" s="22"/>
      <c r="G112" s="22"/>
      <c r="H112" s="22"/>
      <c r="I112" s="22"/>
      <c r="J112" s="22"/>
      <c r="K112" s="22"/>
      <c r="L112" s="20"/>
    </row>
    <row r="113" spans="1:65" s="2" customFormat="1" ht="16.5" customHeight="1">
      <c r="A113" s="34"/>
      <c r="B113" s="35"/>
      <c r="C113" s="36"/>
      <c r="D113" s="36"/>
      <c r="E113" s="305" t="s">
        <v>300</v>
      </c>
      <c r="F113" s="307"/>
      <c r="G113" s="307"/>
      <c r="H113" s="307"/>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301</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c r="A115" s="34"/>
      <c r="B115" s="35"/>
      <c r="C115" s="36"/>
      <c r="D115" s="36"/>
      <c r="E115" s="253" t="str">
        <f>E11</f>
        <v>02 - P2673</v>
      </c>
      <c r="F115" s="307"/>
      <c r="G115" s="307"/>
      <c r="H115" s="307"/>
      <c r="I115" s="36"/>
      <c r="J115" s="36"/>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20</v>
      </c>
      <c r="D117" s="36"/>
      <c r="E117" s="36"/>
      <c r="F117" s="27" t="str">
        <f>F14</f>
        <v xml:space="preserve"> </v>
      </c>
      <c r="G117" s="36"/>
      <c r="H117" s="36"/>
      <c r="I117" s="29" t="s">
        <v>22</v>
      </c>
      <c r="J117" s="66" t="str">
        <f>IF(J14="","",J14)</f>
        <v>18. 5. 2022</v>
      </c>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c r="A122" s="164"/>
      <c r="B122" s="165"/>
      <c r="C122" s="166" t="s">
        <v>121</v>
      </c>
      <c r="D122" s="167" t="s">
        <v>59</v>
      </c>
      <c r="E122" s="167" t="s">
        <v>55</v>
      </c>
      <c r="F122" s="167" t="s">
        <v>56</v>
      </c>
      <c r="G122" s="167" t="s">
        <v>122</v>
      </c>
      <c r="H122" s="167" t="s">
        <v>123</v>
      </c>
      <c r="I122" s="167" t="s">
        <v>124</v>
      </c>
      <c r="J122" s="167" t="s">
        <v>114</v>
      </c>
      <c r="K122" s="168" t="s">
        <v>125</v>
      </c>
      <c r="L122" s="169"/>
      <c r="M122" s="75" t="s">
        <v>1</v>
      </c>
      <c r="N122" s="76" t="s">
        <v>38</v>
      </c>
      <c r="O122" s="76" t="s">
        <v>126</v>
      </c>
      <c r="P122" s="76" t="s">
        <v>127</v>
      </c>
      <c r="Q122" s="76" t="s">
        <v>128</v>
      </c>
      <c r="R122" s="76" t="s">
        <v>129</v>
      </c>
      <c r="S122" s="76" t="s">
        <v>130</v>
      </c>
      <c r="T122" s="77" t="s">
        <v>131</v>
      </c>
      <c r="U122" s="164"/>
      <c r="V122" s="164"/>
      <c r="W122" s="164"/>
      <c r="X122" s="164"/>
      <c r="Y122" s="164"/>
      <c r="Z122" s="164"/>
      <c r="AA122" s="164"/>
      <c r="AB122" s="164"/>
      <c r="AC122" s="164"/>
      <c r="AD122" s="164"/>
      <c r="AE122" s="164"/>
    </row>
    <row r="123" spans="1:65" s="2" customFormat="1" ht="22.9" customHeight="1">
      <c r="A123" s="34"/>
      <c r="B123" s="35"/>
      <c r="C123" s="82" t="s">
        <v>132</v>
      </c>
      <c r="D123" s="36"/>
      <c r="E123" s="36"/>
      <c r="F123" s="36"/>
      <c r="G123" s="36"/>
      <c r="H123" s="36"/>
      <c r="I123" s="36"/>
      <c r="J123" s="170">
        <f>BK123</f>
        <v>0</v>
      </c>
      <c r="K123" s="36"/>
      <c r="L123" s="39"/>
      <c r="M123" s="78"/>
      <c r="N123" s="171"/>
      <c r="O123" s="79"/>
      <c r="P123" s="172">
        <f>P124+P191</f>
        <v>0</v>
      </c>
      <c r="Q123" s="79"/>
      <c r="R123" s="172">
        <f>R124+R191</f>
        <v>103.45475999999999</v>
      </c>
      <c r="S123" s="79"/>
      <c r="T123" s="173">
        <f>T124+T191</f>
        <v>0</v>
      </c>
      <c r="U123" s="34"/>
      <c r="V123" s="34"/>
      <c r="W123" s="34"/>
      <c r="X123" s="34"/>
      <c r="Y123" s="34"/>
      <c r="Z123" s="34"/>
      <c r="AA123" s="34"/>
      <c r="AB123" s="34"/>
      <c r="AC123" s="34"/>
      <c r="AD123" s="34"/>
      <c r="AE123" s="34"/>
      <c r="AT123" s="17" t="s">
        <v>73</v>
      </c>
      <c r="AU123" s="17" t="s">
        <v>116</v>
      </c>
      <c r="BK123" s="174">
        <f>BK124+BK191</f>
        <v>0</v>
      </c>
    </row>
    <row r="124" spans="1:65" s="12" customFormat="1" ht="25.9" customHeight="1">
      <c r="B124" s="175"/>
      <c r="C124" s="176"/>
      <c r="D124" s="177" t="s">
        <v>73</v>
      </c>
      <c r="E124" s="178" t="s">
        <v>133</v>
      </c>
      <c r="F124" s="178" t="s">
        <v>134</v>
      </c>
      <c r="G124" s="176"/>
      <c r="H124" s="176"/>
      <c r="I124" s="179"/>
      <c r="J124" s="180">
        <f>BK124</f>
        <v>0</v>
      </c>
      <c r="K124" s="176"/>
      <c r="L124" s="181"/>
      <c r="M124" s="182"/>
      <c r="N124" s="183"/>
      <c r="O124" s="183"/>
      <c r="P124" s="184">
        <f>P125</f>
        <v>0</v>
      </c>
      <c r="Q124" s="183"/>
      <c r="R124" s="184">
        <f>R125</f>
        <v>103.45475999999999</v>
      </c>
      <c r="S124" s="183"/>
      <c r="T124" s="185">
        <f>T125</f>
        <v>0</v>
      </c>
      <c r="AR124" s="186" t="s">
        <v>82</v>
      </c>
      <c r="AT124" s="187" t="s">
        <v>73</v>
      </c>
      <c r="AU124" s="187" t="s">
        <v>74</v>
      </c>
      <c r="AY124" s="186" t="s">
        <v>135</v>
      </c>
      <c r="BK124" s="188">
        <f>BK125</f>
        <v>0</v>
      </c>
    </row>
    <row r="125" spans="1:65" s="12" customFormat="1" ht="22.9" customHeight="1">
      <c r="B125" s="175"/>
      <c r="C125" s="176"/>
      <c r="D125" s="177" t="s">
        <v>73</v>
      </c>
      <c r="E125" s="189" t="s">
        <v>136</v>
      </c>
      <c r="F125" s="189" t="s">
        <v>137</v>
      </c>
      <c r="G125" s="176"/>
      <c r="H125" s="176"/>
      <c r="I125" s="179"/>
      <c r="J125" s="190">
        <f>BK125</f>
        <v>0</v>
      </c>
      <c r="K125" s="176"/>
      <c r="L125" s="181"/>
      <c r="M125" s="182"/>
      <c r="N125" s="183"/>
      <c r="O125" s="183"/>
      <c r="P125" s="184">
        <f>SUM(P126:P190)</f>
        <v>0</v>
      </c>
      <c r="Q125" s="183"/>
      <c r="R125" s="184">
        <f>SUM(R126:R190)</f>
        <v>103.45475999999999</v>
      </c>
      <c r="S125" s="183"/>
      <c r="T125" s="185">
        <f>SUM(T126:T190)</f>
        <v>0</v>
      </c>
      <c r="AR125" s="186" t="s">
        <v>82</v>
      </c>
      <c r="AT125" s="187" t="s">
        <v>73</v>
      </c>
      <c r="AU125" s="187" t="s">
        <v>82</v>
      </c>
      <c r="AY125" s="186" t="s">
        <v>135</v>
      </c>
      <c r="BK125" s="188">
        <f>SUM(BK126:BK190)</f>
        <v>0</v>
      </c>
    </row>
    <row r="126" spans="1:65" s="2" customFormat="1" ht="180.75" customHeight="1">
      <c r="A126" s="34"/>
      <c r="B126" s="35"/>
      <c r="C126" s="191" t="s">
        <v>82</v>
      </c>
      <c r="D126" s="191" t="s">
        <v>138</v>
      </c>
      <c r="E126" s="192" t="s">
        <v>303</v>
      </c>
      <c r="F126" s="193" t="s">
        <v>304</v>
      </c>
      <c r="G126" s="194" t="s">
        <v>192</v>
      </c>
      <c r="H126" s="195">
        <v>2.8000000000000001E-2</v>
      </c>
      <c r="I126" s="196"/>
      <c r="J126" s="197">
        <f>ROUND(I126*H126,2)</f>
        <v>0</v>
      </c>
      <c r="K126" s="193" t="s">
        <v>142</v>
      </c>
      <c r="L126" s="39"/>
      <c r="M126" s="198" t="s">
        <v>1</v>
      </c>
      <c r="N126" s="199" t="s">
        <v>39</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143</v>
      </c>
      <c r="AT126" s="202" t="s">
        <v>138</v>
      </c>
      <c r="AU126" s="202" t="s">
        <v>84</v>
      </c>
      <c r="AY126" s="17" t="s">
        <v>135</v>
      </c>
      <c r="BE126" s="203">
        <f>IF(N126="základní",J126,0)</f>
        <v>0</v>
      </c>
      <c r="BF126" s="203">
        <f>IF(N126="snížená",J126,0)</f>
        <v>0</v>
      </c>
      <c r="BG126" s="203">
        <f>IF(N126="zákl. přenesená",J126,0)</f>
        <v>0</v>
      </c>
      <c r="BH126" s="203">
        <f>IF(N126="sníž. přenesená",J126,0)</f>
        <v>0</v>
      </c>
      <c r="BI126" s="203">
        <f>IF(N126="nulová",J126,0)</f>
        <v>0</v>
      </c>
      <c r="BJ126" s="17" t="s">
        <v>82</v>
      </c>
      <c r="BK126" s="203">
        <f>ROUND(I126*H126,2)</f>
        <v>0</v>
      </c>
      <c r="BL126" s="17" t="s">
        <v>143</v>
      </c>
      <c r="BM126" s="202" t="s">
        <v>419</v>
      </c>
    </row>
    <row r="127" spans="1:65" s="13" customFormat="1" ht="11.25">
      <c r="B127" s="204"/>
      <c r="C127" s="205"/>
      <c r="D127" s="206" t="s">
        <v>145</v>
      </c>
      <c r="E127" s="207" t="s">
        <v>1</v>
      </c>
      <c r="F127" s="208" t="s">
        <v>420</v>
      </c>
      <c r="G127" s="205"/>
      <c r="H127" s="209">
        <v>2.8000000000000001E-2</v>
      </c>
      <c r="I127" s="210"/>
      <c r="J127" s="205"/>
      <c r="K127" s="205"/>
      <c r="L127" s="211"/>
      <c r="M127" s="212"/>
      <c r="N127" s="213"/>
      <c r="O127" s="213"/>
      <c r="P127" s="213"/>
      <c r="Q127" s="213"/>
      <c r="R127" s="213"/>
      <c r="S127" s="213"/>
      <c r="T127" s="214"/>
      <c r="AT127" s="215" t="s">
        <v>145</v>
      </c>
      <c r="AU127" s="215" t="s">
        <v>84</v>
      </c>
      <c r="AV127" s="13" t="s">
        <v>84</v>
      </c>
      <c r="AW127" s="13" t="s">
        <v>30</v>
      </c>
      <c r="AX127" s="13" t="s">
        <v>74</v>
      </c>
      <c r="AY127" s="215" t="s">
        <v>135</v>
      </c>
    </row>
    <row r="128" spans="1:65" s="14" customFormat="1" ht="11.25">
      <c r="B128" s="216"/>
      <c r="C128" s="217"/>
      <c r="D128" s="206" t="s">
        <v>145</v>
      </c>
      <c r="E128" s="218" t="s">
        <v>1</v>
      </c>
      <c r="F128" s="219" t="s">
        <v>147</v>
      </c>
      <c r="G128" s="217"/>
      <c r="H128" s="220">
        <v>2.8000000000000001E-2</v>
      </c>
      <c r="I128" s="221"/>
      <c r="J128" s="217"/>
      <c r="K128" s="217"/>
      <c r="L128" s="222"/>
      <c r="M128" s="223"/>
      <c r="N128" s="224"/>
      <c r="O128" s="224"/>
      <c r="P128" s="224"/>
      <c r="Q128" s="224"/>
      <c r="R128" s="224"/>
      <c r="S128" s="224"/>
      <c r="T128" s="225"/>
      <c r="AT128" s="226" t="s">
        <v>145</v>
      </c>
      <c r="AU128" s="226" t="s">
        <v>84</v>
      </c>
      <c r="AV128" s="14" t="s">
        <v>143</v>
      </c>
      <c r="AW128" s="14" t="s">
        <v>30</v>
      </c>
      <c r="AX128" s="14" t="s">
        <v>82</v>
      </c>
      <c r="AY128" s="226" t="s">
        <v>135</v>
      </c>
    </row>
    <row r="129" spans="1:65" s="2" customFormat="1" ht="21.75" customHeight="1">
      <c r="A129" s="34"/>
      <c r="B129" s="35"/>
      <c r="C129" s="227" t="s">
        <v>84</v>
      </c>
      <c r="D129" s="227" t="s">
        <v>202</v>
      </c>
      <c r="E129" s="228" t="s">
        <v>203</v>
      </c>
      <c r="F129" s="229" t="s">
        <v>204</v>
      </c>
      <c r="G129" s="230" t="s">
        <v>205</v>
      </c>
      <c r="H129" s="231">
        <v>79.38</v>
      </c>
      <c r="I129" s="232"/>
      <c r="J129" s="233">
        <f>ROUND(I129*H129,2)</f>
        <v>0</v>
      </c>
      <c r="K129" s="229" t="s">
        <v>142</v>
      </c>
      <c r="L129" s="234"/>
      <c r="M129" s="235" t="s">
        <v>1</v>
      </c>
      <c r="N129" s="236" t="s">
        <v>39</v>
      </c>
      <c r="O129" s="71"/>
      <c r="P129" s="200">
        <f>O129*H129</f>
        <v>0</v>
      </c>
      <c r="Q129" s="200">
        <v>1</v>
      </c>
      <c r="R129" s="200">
        <f>Q129*H129</f>
        <v>79.38</v>
      </c>
      <c r="S129" s="200">
        <v>0</v>
      </c>
      <c r="T129" s="201">
        <f>S129*H129</f>
        <v>0</v>
      </c>
      <c r="U129" s="34"/>
      <c r="V129" s="34"/>
      <c r="W129" s="34"/>
      <c r="X129" s="34"/>
      <c r="Y129" s="34"/>
      <c r="Z129" s="34"/>
      <c r="AA129" s="34"/>
      <c r="AB129" s="34"/>
      <c r="AC129" s="34"/>
      <c r="AD129" s="34"/>
      <c r="AE129" s="34"/>
      <c r="AR129" s="202" t="s">
        <v>175</v>
      </c>
      <c r="AT129" s="202" t="s">
        <v>202</v>
      </c>
      <c r="AU129" s="202" t="s">
        <v>84</v>
      </c>
      <c r="AY129" s="17" t="s">
        <v>135</v>
      </c>
      <c r="BE129" s="203">
        <f>IF(N129="základní",J129,0)</f>
        <v>0</v>
      </c>
      <c r="BF129" s="203">
        <f>IF(N129="snížená",J129,0)</f>
        <v>0</v>
      </c>
      <c r="BG129" s="203">
        <f>IF(N129="zákl. přenesená",J129,0)</f>
        <v>0</v>
      </c>
      <c r="BH129" s="203">
        <f>IF(N129="sníž. přenesená",J129,0)</f>
        <v>0</v>
      </c>
      <c r="BI129" s="203">
        <f>IF(N129="nulová",J129,0)</f>
        <v>0</v>
      </c>
      <c r="BJ129" s="17" t="s">
        <v>82</v>
      </c>
      <c r="BK129" s="203">
        <f>ROUND(I129*H129,2)</f>
        <v>0</v>
      </c>
      <c r="BL129" s="17" t="s">
        <v>143</v>
      </c>
      <c r="BM129" s="202" t="s">
        <v>421</v>
      </c>
    </row>
    <row r="130" spans="1:65" s="13" customFormat="1" ht="11.25">
      <c r="B130" s="204"/>
      <c r="C130" s="205"/>
      <c r="D130" s="206" t="s">
        <v>145</v>
      </c>
      <c r="E130" s="207" t="s">
        <v>1</v>
      </c>
      <c r="F130" s="208" t="s">
        <v>422</v>
      </c>
      <c r="G130" s="205"/>
      <c r="H130" s="209">
        <v>79.38</v>
      </c>
      <c r="I130" s="210"/>
      <c r="J130" s="205"/>
      <c r="K130" s="205"/>
      <c r="L130" s="211"/>
      <c r="M130" s="212"/>
      <c r="N130" s="213"/>
      <c r="O130" s="213"/>
      <c r="P130" s="213"/>
      <c r="Q130" s="213"/>
      <c r="R130" s="213"/>
      <c r="S130" s="213"/>
      <c r="T130" s="214"/>
      <c r="AT130" s="215" t="s">
        <v>145</v>
      </c>
      <c r="AU130" s="215" t="s">
        <v>84</v>
      </c>
      <c r="AV130" s="13" t="s">
        <v>84</v>
      </c>
      <c r="AW130" s="13" t="s">
        <v>30</v>
      </c>
      <c r="AX130" s="13" t="s">
        <v>74</v>
      </c>
      <c r="AY130" s="215" t="s">
        <v>135</v>
      </c>
    </row>
    <row r="131" spans="1:65" s="14" customFormat="1" ht="11.25">
      <c r="B131" s="216"/>
      <c r="C131" s="217"/>
      <c r="D131" s="206" t="s">
        <v>145</v>
      </c>
      <c r="E131" s="218" t="s">
        <v>1</v>
      </c>
      <c r="F131" s="219" t="s">
        <v>147</v>
      </c>
      <c r="G131" s="217"/>
      <c r="H131" s="220">
        <v>79.38</v>
      </c>
      <c r="I131" s="221"/>
      <c r="J131" s="217"/>
      <c r="K131" s="217"/>
      <c r="L131" s="222"/>
      <c r="M131" s="223"/>
      <c r="N131" s="224"/>
      <c r="O131" s="224"/>
      <c r="P131" s="224"/>
      <c r="Q131" s="224"/>
      <c r="R131" s="224"/>
      <c r="S131" s="224"/>
      <c r="T131" s="225"/>
      <c r="AT131" s="226" t="s">
        <v>145</v>
      </c>
      <c r="AU131" s="226" t="s">
        <v>84</v>
      </c>
      <c r="AV131" s="14" t="s">
        <v>143</v>
      </c>
      <c r="AW131" s="14" t="s">
        <v>30</v>
      </c>
      <c r="AX131" s="14" t="s">
        <v>82</v>
      </c>
      <c r="AY131" s="226" t="s">
        <v>135</v>
      </c>
    </row>
    <row r="132" spans="1:65" s="2" customFormat="1" ht="76.349999999999994" customHeight="1">
      <c r="A132" s="34"/>
      <c r="B132" s="35"/>
      <c r="C132" s="191" t="s">
        <v>152</v>
      </c>
      <c r="D132" s="191" t="s">
        <v>138</v>
      </c>
      <c r="E132" s="192" t="s">
        <v>313</v>
      </c>
      <c r="F132" s="193" t="s">
        <v>314</v>
      </c>
      <c r="G132" s="194" t="s">
        <v>192</v>
      </c>
      <c r="H132" s="195">
        <v>2.8000000000000001E-2</v>
      </c>
      <c r="I132" s="196"/>
      <c r="J132" s="197">
        <f>ROUND(I132*H132,2)</f>
        <v>0</v>
      </c>
      <c r="K132" s="193" t="s">
        <v>142</v>
      </c>
      <c r="L132" s="39"/>
      <c r="M132" s="198" t="s">
        <v>1</v>
      </c>
      <c r="N132" s="199" t="s">
        <v>39</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143</v>
      </c>
      <c r="AT132" s="202" t="s">
        <v>138</v>
      </c>
      <c r="AU132" s="202" t="s">
        <v>84</v>
      </c>
      <c r="AY132" s="17" t="s">
        <v>135</v>
      </c>
      <c r="BE132" s="203">
        <f>IF(N132="základní",J132,0)</f>
        <v>0</v>
      </c>
      <c r="BF132" s="203">
        <f>IF(N132="snížená",J132,0)</f>
        <v>0</v>
      </c>
      <c r="BG132" s="203">
        <f>IF(N132="zákl. přenesená",J132,0)</f>
        <v>0</v>
      </c>
      <c r="BH132" s="203">
        <f>IF(N132="sníž. přenesená",J132,0)</f>
        <v>0</v>
      </c>
      <c r="BI132" s="203">
        <f>IF(N132="nulová",J132,0)</f>
        <v>0</v>
      </c>
      <c r="BJ132" s="17" t="s">
        <v>82</v>
      </c>
      <c r="BK132" s="203">
        <f>ROUND(I132*H132,2)</f>
        <v>0</v>
      </c>
      <c r="BL132" s="17" t="s">
        <v>143</v>
      </c>
      <c r="BM132" s="202" t="s">
        <v>423</v>
      </c>
    </row>
    <row r="133" spans="1:65" s="13" customFormat="1" ht="11.25">
      <c r="B133" s="204"/>
      <c r="C133" s="205"/>
      <c r="D133" s="206" t="s">
        <v>145</v>
      </c>
      <c r="E133" s="207" t="s">
        <v>1</v>
      </c>
      <c r="F133" s="208" t="s">
        <v>420</v>
      </c>
      <c r="G133" s="205"/>
      <c r="H133" s="209">
        <v>2.8000000000000001E-2</v>
      </c>
      <c r="I133" s="210"/>
      <c r="J133" s="205"/>
      <c r="K133" s="205"/>
      <c r="L133" s="211"/>
      <c r="M133" s="212"/>
      <c r="N133" s="213"/>
      <c r="O133" s="213"/>
      <c r="P133" s="213"/>
      <c r="Q133" s="213"/>
      <c r="R133" s="213"/>
      <c r="S133" s="213"/>
      <c r="T133" s="214"/>
      <c r="AT133" s="215" t="s">
        <v>145</v>
      </c>
      <c r="AU133" s="215" t="s">
        <v>84</v>
      </c>
      <c r="AV133" s="13" t="s">
        <v>84</v>
      </c>
      <c r="AW133" s="13" t="s">
        <v>30</v>
      </c>
      <c r="AX133" s="13" t="s">
        <v>74</v>
      </c>
      <c r="AY133" s="215" t="s">
        <v>135</v>
      </c>
    </row>
    <row r="134" spans="1:65" s="14" customFormat="1" ht="11.25">
      <c r="B134" s="216"/>
      <c r="C134" s="217"/>
      <c r="D134" s="206" t="s">
        <v>145</v>
      </c>
      <c r="E134" s="218" t="s">
        <v>1</v>
      </c>
      <c r="F134" s="219" t="s">
        <v>147</v>
      </c>
      <c r="G134" s="217"/>
      <c r="H134" s="220">
        <v>2.8000000000000001E-2</v>
      </c>
      <c r="I134" s="221"/>
      <c r="J134" s="217"/>
      <c r="K134" s="217"/>
      <c r="L134" s="222"/>
      <c r="M134" s="223"/>
      <c r="N134" s="224"/>
      <c r="O134" s="224"/>
      <c r="P134" s="224"/>
      <c r="Q134" s="224"/>
      <c r="R134" s="224"/>
      <c r="S134" s="224"/>
      <c r="T134" s="225"/>
      <c r="AT134" s="226" t="s">
        <v>145</v>
      </c>
      <c r="AU134" s="226" t="s">
        <v>84</v>
      </c>
      <c r="AV134" s="14" t="s">
        <v>143</v>
      </c>
      <c r="AW134" s="14" t="s">
        <v>30</v>
      </c>
      <c r="AX134" s="14" t="s">
        <v>82</v>
      </c>
      <c r="AY134" s="226" t="s">
        <v>135</v>
      </c>
    </row>
    <row r="135" spans="1:65" s="2" customFormat="1" ht="21.75" customHeight="1">
      <c r="A135" s="34"/>
      <c r="B135" s="35"/>
      <c r="C135" s="227" t="s">
        <v>143</v>
      </c>
      <c r="D135" s="227" t="s">
        <v>202</v>
      </c>
      <c r="E135" s="228" t="s">
        <v>214</v>
      </c>
      <c r="F135" s="229" t="s">
        <v>215</v>
      </c>
      <c r="G135" s="230" t="s">
        <v>159</v>
      </c>
      <c r="H135" s="231">
        <v>43</v>
      </c>
      <c r="I135" s="308"/>
      <c r="J135" s="233">
        <f>ROUND(I135*H135,2)</f>
        <v>0</v>
      </c>
      <c r="K135" s="229" t="s">
        <v>142</v>
      </c>
      <c r="L135" s="234"/>
      <c r="M135" s="235" t="s">
        <v>1</v>
      </c>
      <c r="N135" s="236" t="s">
        <v>39</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175</v>
      </c>
      <c r="AT135" s="202" t="s">
        <v>202</v>
      </c>
      <c r="AU135" s="202" t="s">
        <v>84</v>
      </c>
      <c r="AY135" s="17" t="s">
        <v>135</v>
      </c>
      <c r="BE135" s="203">
        <f>IF(N135="základní",J135,0)</f>
        <v>0</v>
      </c>
      <c r="BF135" s="203">
        <f>IF(N135="snížená",J135,0)</f>
        <v>0</v>
      </c>
      <c r="BG135" s="203">
        <f>IF(N135="zákl. přenesená",J135,0)</f>
        <v>0</v>
      </c>
      <c r="BH135" s="203">
        <f>IF(N135="sníž. přenesená",J135,0)</f>
        <v>0</v>
      </c>
      <c r="BI135" s="203">
        <f>IF(N135="nulová",J135,0)</f>
        <v>0</v>
      </c>
      <c r="BJ135" s="17" t="s">
        <v>82</v>
      </c>
      <c r="BK135" s="203">
        <f>ROUND(I135*H135,2)</f>
        <v>0</v>
      </c>
      <c r="BL135" s="17" t="s">
        <v>143</v>
      </c>
      <c r="BM135" s="202" t="s">
        <v>424</v>
      </c>
    </row>
    <row r="136" spans="1:65" s="15" customFormat="1" ht="11.25">
      <c r="B136" s="237"/>
      <c r="C136" s="238"/>
      <c r="D136" s="206" t="s">
        <v>145</v>
      </c>
      <c r="E136" s="239" t="s">
        <v>1</v>
      </c>
      <c r="F136" s="240" t="s">
        <v>317</v>
      </c>
      <c r="G136" s="238"/>
      <c r="H136" s="239" t="s">
        <v>1</v>
      </c>
      <c r="I136" s="241"/>
      <c r="J136" s="238"/>
      <c r="K136" s="238"/>
      <c r="L136" s="242"/>
      <c r="M136" s="243"/>
      <c r="N136" s="244"/>
      <c r="O136" s="244"/>
      <c r="P136" s="244"/>
      <c r="Q136" s="244"/>
      <c r="R136" s="244"/>
      <c r="S136" s="244"/>
      <c r="T136" s="245"/>
      <c r="AT136" s="246" t="s">
        <v>145</v>
      </c>
      <c r="AU136" s="246" t="s">
        <v>84</v>
      </c>
      <c r="AV136" s="15" t="s">
        <v>82</v>
      </c>
      <c r="AW136" s="15" t="s">
        <v>30</v>
      </c>
      <c r="AX136" s="15" t="s">
        <v>74</v>
      </c>
      <c r="AY136" s="246" t="s">
        <v>135</v>
      </c>
    </row>
    <row r="137" spans="1:65" s="13" customFormat="1" ht="11.25">
      <c r="B137" s="204"/>
      <c r="C137" s="205"/>
      <c r="D137" s="206" t="s">
        <v>145</v>
      </c>
      <c r="E137" s="207" t="s">
        <v>1</v>
      </c>
      <c r="F137" s="208" t="s">
        <v>425</v>
      </c>
      <c r="G137" s="205"/>
      <c r="H137" s="209">
        <v>43</v>
      </c>
      <c r="I137" s="210"/>
      <c r="J137" s="205"/>
      <c r="K137" s="205"/>
      <c r="L137" s="211"/>
      <c r="M137" s="212"/>
      <c r="N137" s="213"/>
      <c r="O137" s="213"/>
      <c r="P137" s="213"/>
      <c r="Q137" s="213"/>
      <c r="R137" s="213"/>
      <c r="S137" s="213"/>
      <c r="T137" s="214"/>
      <c r="AT137" s="215" t="s">
        <v>145</v>
      </c>
      <c r="AU137" s="215" t="s">
        <v>84</v>
      </c>
      <c r="AV137" s="13" t="s">
        <v>84</v>
      </c>
      <c r="AW137" s="13" t="s">
        <v>30</v>
      </c>
      <c r="AX137" s="13" t="s">
        <v>74</v>
      </c>
      <c r="AY137" s="215" t="s">
        <v>135</v>
      </c>
    </row>
    <row r="138" spans="1:65" s="14" customFormat="1" ht="11.25">
      <c r="B138" s="216"/>
      <c r="C138" s="217"/>
      <c r="D138" s="206" t="s">
        <v>145</v>
      </c>
      <c r="E138" s="218" t="s">
        <v>1</v>
      </c>
      <c r="F138" s="219" t="s">
        <v>147</v>
      </c>
      <c r="G138" s="217"/>
      <c r="H138" s="220">
        <v>43</v>
      </c>
      <c r="I138" s="221"/>
      <c r="J138" s="217"/>
      <c r="K138" s="217"/>
      <c r="L138" s="222"/>
      <c r="M138" s="223"/>
      <c r="N138" s="224"/>
      <c r="O138" s="224"/>
      <c r="P138" s="224"/>
      <c r="Q138" s="224"/>
      <c r="R138" s="224"/>
      <c r="S138" s="224"/>
      <c r="T138" s="225"/>
      <c r="AT138" s="226" t="s">
        <v>145</v>
      </c>
      <c r="AU138" s="226" t="s">
        <v>84</v>
      </c>
      <c r="AV138" s="14" t="s">
        <v>143</v>
      </c>
      <c r="AW138" s="14" t="s">
        <v>30</v>
      </c>
      <c r="AX138" s="14" t="s">
        <v>82</v>
      </c>
      <c r="AY138" s="226" t="s">
        <v>135</v>
      </c>
    </row>
    <row r="139" spans="1:65" s="2" customFormat="1" ht="24.2" customHeight="1">
      <c r="A139" s="34"/>
      <c r="B139" s="35"/>
      <c r="C139" s="227" t="s">
        <v>136</v>
      </c>
      <c r="D139" s="227" t="s">
        <v>202</v>
      </c>
      <c r="E139" s="228" t="s">
        <v>318</v>
      </c>
      <c r="F139" s="229" t="s">
        <v>319</v>
      </c>
      <c r="G139" s="230" t="s">
        <v>159</v>
      </c>
      <c r="H139" s="231">
        <v>48</v>
      </c>
      <c r="I139" s="232"/>
      <c r="J139" s="233">
        <f>ROUND(I139*H139,2)</f>
        <v>0</v>
      </c>
      <c r="K139" s="229" t="s">
        <v>142</v>
      </c>
      <c r="L139" s="234"/>
      <c r="M139" s="235" t="s">
        <v>1</v>
      </c>
      <c r="N139" s="236" t="s">
        <v>39</v>
      </c>
      <c r="O139" s="71"/>
      <c r="P139" s="200">
        <f>O139*H139</f>
        <v>0</v>
      </c>
      <c r="Q139" s="200">
        <v>1.23E-3</v>
      </c>
      <c r="R139" s="200">
        <f>Q139*H139</f>
        <v>5.9039999999999995E-2</v>
      </c>
      <c r="S139" s="200">
        <v>0</v>
      </c>
      <c r="T139" s="201">
        <f>S139*H139</f>
        <v>0</v>
      </c>
      <c r="U139" s="34"/>
      <c r="V139" s="34"/>
      <c r="W139" s="34"/>
      <c r="X139" s="34"/>
      <c r="Y139" s="34"/>
      <c r="Z139" s="34"/>
      <c r="AA139" s="34"/>
      <c r="AB139" s="34"/>
      <c r="AC139" s="34"/>
      <c r="AD139" s="34"/>
      <c r="AE139" s="34"/>
      <c r="AR139" s="202" t="s">
        <v>175</v>
      </c>
      <c r="AT139" s="202" t="s">
        <v>202</v>
      </c>
      <c r="AU139" s="202" t="s">
        <v>84</v>
      </c>
      <c r="AY139" s="17" t="s">
        <v>135</v>
      </c>
      <c r="BE139" s="203">
        <f>IF(N139="základní",J139,0)</f>
        <v>0</v>
      </c>
      <c r="BF139" s="203">
        <f>IF(N139="snížená",J139,0)</f>
        <v>0</v>
      </c>
      <c r="BG139" s="203">
        <f>IF(N139="zákl. přenesená",J139,0)</f>
        <v>0</v>
      </c>
      <c r="BH139" s="203">
        <f>IF(N139="sníž. přenesená",J139,0)</f>
        <v>0</v>
      </c>
      <c r="BI139" s="203">
        <f>IF(N139="nulová",J139,0)</f>
        <v>0</v>
      </c>
      <c r="BJ139" s="17" t="s">
        <v>82</v>
      </c>
      <c r="BK139" s="203">
        <f>ROUND(I139*H139,2)</f>
        <v>0</v>
      </c>
      <c r="BL139" s="17" t="s">
        <v>143</v>
      </c>
      <c r="BM139" s="202" t="s">
        <v>426</v>
      </c>
    </row>
    <row r="140" spans="1:65" s="13" customFormat="1" ht="11.25">
      <c r="B140" s="204"/>
      <c r="C140" s="205"/>
      <c r="D140" s="206" t="s">
        <v>145</v>
      </c>
      <c r="E140" s="207" t="s">
        <v>1</v>
      </c>
      <c r="F140" s="208" t="s">
        <v>427</v>
      </c>
      <c r="G140" s="205"/>
      <c r="H140" s="209">
        <v>48</v>
      </c>
      <c r="I140" s="210"/>
      <c r="J140" s="205"/>
      <c r="K140" s="205"/>
      <c r="L140" s="211"/>
      <c r="M140" s="212"/>
      <c r="N140" s="213"/>
      <c r="O140" s="213"/>
      <c r="P140" s="213"/>
      <c r="Q140" s="213"/>
      <c r="R140" s="213"/>
      <c r="S140" s="213"/>
      <c r="T140" s="214"/>
      <c r="AT140" s="215" t="s">
        <v>145</v>
      </c>
      <c r="AU140" s="215" t="s">
        <v>84</v>
      </c>
      <c r="AV140" s="13" t="s">
        <v>84</v>
      </c>
      <c r="AW140" s="13" t="s">
        <v>30</v>
      </c>
      <c r="AX140" s="13" t="s">
        <v>74</v>
      </c>
      <c r="AY140" s="215" t="s">
        <v>135</v>
      </c>
    </row>
    <row r="141" spans="1:65" s="14" customFormat="1" ht="11.25">
      <c r="B141" s="216"/>
      <c r="C141" s="217"/>
      <c r="D141" s="206" t="s">
        <v>145</v>
      </c>
      <c r="E141" s="218" t="s">
        <v>1</v>
      </c>
      <c r="F141" s="219" t="s">
        <v>147</v>
      </c>
      <c r="G141" s="217"/>
      <c r="H141" s="220">
        <v>48</v>
      </c>
      <c r="I141" s="221"/>
      <c r="J141" s="217"/>
      <c r="K141" s="217"/>
      <c r="L141" s="222"/>
      <c r="M141" s="223"/>
      <c r="N141" s="224"/>
      <c r="O141" s="224"/>
      <c r="P141" s="224"/>
      <c r="Q141" s="224"/>
      <c r="R141" s="224"/>
      <c r="S141" s="224"/>
      <c r="T141" s="225"/>
      <c r="AT141" s="226" t="s">
        <v>145</v>
      </c>
      <c r="AU141" s="226" t="s">
        <v>84</v>
      </c>
      <c r="AV141" s="14" t="s">
        <v>143</v>
      </c>
      <c r="AW141" s="14" t="s">
        <v>30</v>
      </c>
      <c r="AX141" s="14" t="s">
        <v>82</v>
      </c>
      <c r="AY141" s="226" t="s">
        <v>135</v>
      </c>
    </row>
    <row r="142" spans="1:65" s="2" customFormat="1" ht="21.75" customHeight="1">
      <c r="A142" s="34"/>
      <c r="B142" s="35"/>
      <c r="C142" s="227" t="s">
        <v>165</v>
      </c>
      <c r="D142" s="227" t="s">
        <v>202</v>
      </c>
      <c r="E142" s="228" t="s">
        <v>243</v>
      </c>
      <c r="F142" s="229" t="s">
        <v>244</v>
      </c>
      <c r="G142" s="230" t="s">
        <v>159</v>
      </c>
      <c r="H142" s="231">
        <v>24</v>
      </c>
      <c r="I142" s="308"/>
      <c r="J142" s="233">
        <f>ROUND(I142*H142,2)</f>
        <v>0</v>
      </c>
      <c r="K142" s="229" t="s">
        <v>142</v>
      </c>
      <c r="L142" s="234"/>
      <c r="M142" s="235" t="s">
        <v>1</v>
      </c>
      <c r="N142" s="236" t="s">
        <v>39</v>
      </c>
      <c r="O142" s="71"/>
      <c r="P142" s="200">
        <f>O142*H142</f>
        <v>0</v>
      </c>
      <c r="Q142" s="200">
        <v>1.8000000000000001E-4</v>
      </c>
      <c r="R142" s="200">
        <f>Q142*H142</f>
        <v>4.3200000000000001E-3</v>
      </c>
      <c r="S142" s="200">
        <v>0</v>
      </c>
      <c r="T142" s="201">
        <f>S142*H142</f>
        <v>0</v>
      </c>
      <c r="U142" s="34"/>
      <c r="V142" s="34"/>
      <c r="W142" s="34"/>
      <c r="X142" s="34"/>
      <c r="Y142" s="34"/>
      <c r="Z142" s="34"/>
      <c r="AA142" s="34"/>
      <c r="AB142" s="34"/>
      <c r="AC142" s="34"/>
      <c r="AD142" s="34"/>
      <c r="AE142" s="34"/>
      <c r="AR142" s="202" t="s">
        <v>175</v>
      </c>
      <c r="AT142" s="202" t="s">
        <v>202</v>
      </c>
      <c r="AU142" s="202" t="s">
        <v>84</v>
      </c>
      <c r="AY142" s="17" t="s">
        <v>135</v>
      </c>
      <c r="BE142" s="203">
        <f>IF(N142="základní",J142,0)</f>
        <v>0</v>
      </c>
      <c r="BF142" s="203">
        <f>IF(N142="snížená",J142,0)</f>
        <v>0</v>
      </c>
      <c r="BG142" s="203">
        <f>IF(N142="zákl. přenesená",J142,0)</f>
        <v>0</v>
      </c>
      <c r="BH142" s="203">
        <f>IF(N142="sníž. přenesená",J142,0)</f>
        <v>0</v>
      </c>
      <c r="BI142" s="203">
        <f>IF(N142="nulová",J142,0)</f>
        <v>0</v>
      </c>
      <c r="BJ142" s="17" t="s">
        <v>82</v>
      </c>
      <c r="BK142" s="203">
        <f>ROUND(I142*H142,2)</f>
        <v>0</v>
      </c>
      <c r="BL142" s="17" t="s">
        <v>143</v>
      </c>
      <c r="BM142" s="202" t="s">
        <v>428</v>
      </c>
    </row>
    <row r="143" spans="1:65" s="15" customFormat="1" ht="11.25">
      <c r="B143" s="237"/>
      <c r="C143" s="238"/>
      <c r="D143" s="206" t="s">
        <v>145</v>
      </c>
      <c r="E143" s="239" t="s">
        <v>1</v>
      </c>
      <c r="F143" s="240" t="s">
        <v>317</v>
      </c>
      <c r="G143" s="238"/>
      <c r="H143" s="239" t="s">
        <v>1</v>
      </c>
      <c r="I143" s="241"/>
      <c r="J143" s="238"/>
      <c r="K143" s="238"/>
      <c r="L143" s="242"/>
      <c r="M143" s="243"/>
      <c r="N143" s="244"/>
      <c r="O143" s="244"/>
      <c r="P143" s="244"/>
      <c r="Q143" s="244"/>
      <c r="R143" s="244"/>
      <c r="S143" s="244"/>
      <c r="T143" s="245"/>
      <c r="AT143" s="246" t="s">
        <v>145</v>
      </c>
      <c r="AU143" s="246" t="s">
        <v>84</v>
      </c>
      <c r="AV143" s="15" t="s">
        <v>82</v>
      </c>
      <c r="AW143" s="15" t="s">
        <v>30</v>
      </c>
      <c r="AX143" s="15" t="s">
        <v>74</v>
      </c>
      <c r="AY143" s="246" t="s">
        <v>135</v>
      </c>
    </row>
    <row r="144" spans="1:65" s="13" customFormat="1" ht="11.25">
      <c r="B144" s="204"/>
      <c r="C144" s="205"/>
      <c r="D144" s="206" t="s">
        <v>145</v>
      </c>
      <c r="E144" s="207" t="s">
        <v>1</v>
      </c>
      <c r="F144" s="208" t="s">
        <v>429</v>
      </c>
      <c r="G144" s="205"/>
      <c r="H144" s="209">
        <v>24</v>
      </c>
      <c r="I144" s="210"/>
      <c r="J144" s="205"/>
      <c r="K144" s="205"/>
      <c r="L144" s="211"/>
      <c r="M144" s="212"/>
      <c r="N144" s="213"/>
      <c r="O144" s="213"/>
      <c r="P144" s="213"/>
      <c r="Q144" s="213"/>
      <c r="R144" s="213"/>
      <c r="S144" s="213"/>
      <c r="T144" s="214"/>
      <c r="AT144" s="215" t="s">
        <v>145</v>
      </c>
      <c r="AU144" s="215" t="s">
        <v>84</v>
      </c>
      <c r="AV144" s="13" t="s">
        <v>84</v>
      </c>
      <c r="AW144" s="13" t="s">
        <v>30</v>
      </c>
      <c r="AX144" s="13" t="s">
        <v>74</v>
      </c>
      <c r="AY144" s="215" t="s">
        <v>135</v>
      </c>
    </row>
    <row r="145" spans="1:65" s="14" customFormat="1" ht="11.25">
      <c r="B145" s="216"/>
      <c r="C145" s="217"/>
      <c r="D145" s="206" t="s">
        <v>145</v>
      </c>
      <c r="E145" s="218" t="s">
        <v>1</v>
      </c>
      <c r="F145" s="219" t="s">
        <v>147</v>
      </c>
      <c r="G145" s="217"/>
      <c r="H145" s="220">
        <v>24</v>
      </c>
      <c r="I145" s="221"/>
      <c r="J145" s="217"/>
      <c r="K145" s="217"/>
      <c r="L145" s="222"/>
      <c r="M145" s="223"/>
      <c r="N145" s="224"/>
      <c r="O145" s="224"/>
      <c r="P145" s="224"/>
      <c r="Q145" s="224"/>
      <c r="R145" s="224"/>
      <c r="S145" s="224"/>
      <c r="T145" s="225"/>
      <c r="AT145" s="226" t="s">
        <v>145</v>
      </c>
      <c r="AU145" s="226" t="s">
        <v>84</v>
      </c>
      <c r="AV145" s="14" t="s">
        <v>143</v>
      </c>
      <c r="AW145" s="14" t="s">
        <v>30</v>
      </c>
      <c r="AX145" s="14" t="s">
        <v>82</v>
      </c>
      <c r="AY145" s="226" t="s">
        <v>135</v>
      </c>
    </row>
    <row r="146" spans="1:65" s="2" customFormat="1" ht="90" customHeight="1">
      <c r="A146" s="34"/>
      <c r="B146" s="35"/>
      <c r="C146" s="191" t="s">
        <v>170</v>
      </c>
      <c r="D146" s="191" t="s">
        <v>138</v>
      </c>
      <c r="E146" s="192" t="s">
        <v>324</v>
      </c>
      <c r="F146" s="193" t="s">
        <v>325</v>
      </c>
      <c r="G146" s="194" t="s">
        <v>192</v>
      </c>
      <c r="H146" s="195">
        <v>2.8000000000000001E-2</v>
      </c>
      <c r="I146" s="196"/>
      <c r="J146" s="197">
        <f>ROUND(I146*H146,2)</f>
        <v>0</v>
      </c>
      <c r="K146" s="193" t="s">
        <v>142</v>
      </c>
      <c r="L146" s="39"/>
      <c r="M146" s="198" t="s">
        <v>1</v>
      </c>
      <c r="N146" s="199" t="s">
        <v>39</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143</v>
      </c>
      <c r="AT146" s="202" t="s">
        <v>138</v>
      </c>
      <c r="AU146" s="202" t="s">
        <v>84</v>
      </c>
      <c r="AY146" s="17" t="s">
        <v>135</v>
      </c>
      <c r="BE146" s="203">
        <f>IF(N146="základní",J146,0)</f>
        <v>0</v>
      </c>
      <c r="BF146" s="203">
        <f>IF(N146="snížená",J146,0)</f>
        <v>0</v>
      </c>
      <c r="BG146" s="203">
        <f>IF(N146="zákl. přenesená",J146,0)</f>
        <v>0</v>
      </c>
      <c r="BH146" s="203">
        <f>IF(N146="sníž. přenesená",J146,0)</f>
        <v>0</v>
      </c>
      <c r="BI146" s="203">
        <f>IF(N146="nulová",J146,0)</f>
        <v>0</v>
      </c>
      <c r="BJ146" s="17" t="s">
        <v>82</v>
      </c>
      <c r="BK146" s="203">
        <f>ROUND(I146*H146,2)</f>
        <v>0</v>
      </c>
      <c r="BL146" s="17" t="s">
        <v>143</v>
      </c>
      <c r="BM146" s="202" t="s">
        <v>430</v>
      </c>
    </row>
    <row r="147" spans="1:65" s="13" customFormat="1" ht="11.25">
      <c r="B147" s="204"/>
      <c r="C147" s="205"/>
      <c r="D147" s="206" t="s">
        <v>145</v>
      </c>
      <c r="E147" s="207" t="s">
        <v>1</v>
      </c>
      <c r="F147" s="208" t="s">
        <v>420</v>
      </c>
      <c r="G147" s="205"/>
      <c r="H147" s="209">
        <v>2.8000000000000001E-2</v>
      </c>
      <c r="I147" s="210"/>
      <c r="J147" s="205"/>
      <c r="K147" s="205"/>
      <c r="L147" s="211"/>
      <c r="M147" s="212"/>
      <c r="N147" s="213"/>
      <c r="O147" s="213"/>
      <c r="P147" s="213"/>
      <c r="Q147" s="213"/>
      <c r="R147" s="213"/>
      <c r="S147" s="213"/>
      <c r="T147" s="214"/>
      <c r="AT147" s="215" t="s">
        <v>145</v>
      </c>
      <c r="AU147" s="215" t="s">
        <v>84</v>
      </c>
      <c r="AV147" s="13" t="s">
        <v>84</v>
      </c>
      <c r="AW147" s="13" t="s">
        <v>30</v>
      </c>
      <c r="AX147" s="13" t="s">
        <v>74</v>
      </c>
      <c r="AY147" s="215" t="s">
        <v>135</v>
      </c>
    </row>
    <row r="148" spans="1:65" s="14" customFormat="1" ht="11.25">
      <c r="B148" s="216"/>
      <c r="C148" s="217"/>
      <c r="D148" s="206" t="s">
        <v>145</v>
      </c>
      <c r="E148" s="218" t="s">
        <v>1</v>
      </c>
      <c r="F148" s="219" t="s">
        <v>147</v>
      </c>
      <c r="G148" s="217"/>
      <c r="H148" s="220">
        <v>2.8000000000000001E-2</v>
      </c>
      <c r="I148" s="221"/>
      <c r="J148" s="217"/>
      <c r="K148" s="217"/>
      <c r="L148" s="222"/>
      <c r="M148" s="223"/>
      <c r="N148" s="224"/>
      <c r="O148" s="224"/>
      <c r="P148" s="224"/>
      <c r="Q148" s="224"/>
      <c r="R148" s="224"/>
      <c r="S148" s="224"/>
      <c r="T148" s="225"/>
      <c r="AT148" s="226" t="s">
        <v>145</v>
      </c>
      <c r="AU148" s="226" t="s">
        <v>84</v>
      </c>
      <c r="AV148" s="14" t="s">
        <v>143</v>
      </c>
      <c r="AW148" s="14" t="s">
        <v>30</v>
      </c>
      <c r="AX148" s="14" t="s">
        <v>82</v>
      </c>
      <c r="AY148" s="226" t="s">
        <v>135</v>
      </c>
    </row>
    <row r="149" spans="1:65" s="2" customFormat="1" ht="134.25" customHeight="1">
      <c r="A149" s="34"/>
      <c r="B149" s="35"/>
      <c r="C149" s="191" t="s">
        <v>175</v>
      </c>
      <c r="D149" s="191" t="s">
        <v>138</v>
      </c>
      <c r="E149" s="192" t="s">
        <v>259</v>
      </c>
      <c r="F149" s="193" t="s">
        <v>260</v>
      </c>
      <c r="G149" s="194" t="s">
        <v>192</v>
      </c>
      <c r="H149" s="195">
        <v>0.15</v>
      </c>
      <c r="I149" s="196"/>
      <c r="J149" s="197">
        <f>ROUND(I149*H149,2)</f>
        <v>0</v>
      </c>
      <c r="K149" s="193" t="s">
        <v>142</v>
      </c>
      <c r="L149" s="39"/>
      <c r="M149" s="198" t="s">
        <v>1</v>
      </c>
      <c r="N149" s="199" t="s">
        <v>39</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143</v>
      </c>
      <c r="AT149" s="202" t="s">
        <v>138</v>
      </c>
      <c r="AU149" s="202" t="s">
        <v>84</v>
      </c>
      <c r="AY149" s="17" t="s">
        <v>135</v>
      </c>
      <c r="BE149" s="203">
        <f>IF(N149="základní",J149,0)</f>
        <v>0</v>
      </c>
      <c r="BF149" s="203">
        <f>IF(N149="snížená",J149,0)</f>
        <v>0</v>
      </c>
      <c r="BG149" s="203">
        <f>IF(N149="zákl. přenesená",J149,0)</f>
        <v>0</v>
      </c>
      <c r="BH149" s="203">
        <f>IF(N149="sníž. přenesená",J149,0)</f>
        <v>0</v>
      </c>
      <c r="BI149" s="203">
        <f>IF(N149="nulová",J149,0)</f>
        <v>0</v>
      </c>
      <c r="BJ149" s="17" t="s">
        <v>82</v>
      </c>
      <c r="BK149" s="203">
        <f>ROUND(I149*H149,2)</f>
        <v>0</v>
      </c>
      <c r="BL149" s="17" t="s">
        <v>143</v>
      </c>
      <c r="BM149" s="202" t="s">
        <v>431</v>
      </c>
    </row>
    <row r="150" spans="1:65" s="13" customFormat="1" ht="11.25">
      <c r="B150" s="204"/>
      <c r="C150" s="205"/>
      <c r="D150" s="206" t="s">
        <v>145</v>
      </c>
      <c r="E150" s="207" t="s">
        <v>1</v>
      </c>
      <c r="F150" s="208" t="s">
        <v>333</v>
      </c>
      <c r="G150" s="205"/>
      <c r="H150" s="209">
        <v>0.15</v>
      </c>
      <c r="I150" s="210"/>
      <c r="J150" s="205"/>
      <c r="K150" s="205"/>
      <c r="L150" s="211"/>
      <c r="M150" s="212"/>
      <c r="N150" s="213"/>
      <c r="O150" s="213"/>
      <c r="P150" s="213"/>
      <c r="Q150" s="213"/>
      <c r="R150" s="213"/>
      <c r="S150" s="213"/>
      <c r="T150" s="214"/>
      <c r="AT150" s="215" t="s">
        <v>145</v>
      </c>
      <c r="AU150" s="215" t="s">
        <v>84</v>
      </c>
      <c r="AV150" s="13" t="s">
        <v>84</v>
      </c>
      <c r="AW150" s="13" t="s">
        <v>30</v>
      </c>
      <c r="AX150" s="13" t="s">
        <v>74</v>
      </c>
      <c r="AY150" s="215" t="s">
        <v>135</v>
      </c>
    </row>
    <row r="151" spans="1:65" s="14" customFormat="1" ht="11.25">
      <c r="B151" s="216"/>
      <c r="C151" s="217"/>
      <c r="D151" s="206" t="s">
        <v>145</v>
      </c>
      <c r="E151" s="218" t="s">
        <v>1</v>
      </c>
      <c r="F151" s="219" t="s">
        <v>147</v>
      </c>
      <c r="G151" s="217"/>
      <c r="H151" s="220">
        <v>0.15</v>
      </c>
      <c r="I151" s="221"/>
      <c r="J151" s="217"/>
      <c r="K151" s="217"/>
      <c r="L151" s="222"/>
      <c r="M151" s="223"/>
      <c r="N151" s="224"/>
      <c r="O151" s="224"/>
      <c r="P151" s="224"/>
      <c r="Q151" s="224"/>
      <c r="R151" s="224"/>
      <c r="S151" s="224"/>
      <c r="T151" s="225"/>
      <c r="AT151" s="226" t="s">
        <v>145</v>
      </c>
      <c r="AU151" s="226" t="s">
        <v>84</v>
      </c>
      <c r="AV151" s="14" t="s">
        <v>143</v>
      </c>
      <c r="AW151" s="14" t="s">
        <v>30</v>
      </c>
      <c r="AX151" s="14" t="s">
        <v>82</v>
      </c>
      <c r="AY151" s="226" t="s">
        <v>135</v>
      </c>
    </row>
    <row r="152" spans="1:65" s="2" customFormat="1" ht="114.95" customHeight="1">
      <c r="A152" s="34"/>
      <c r="B152" s="35"/>
      <c r="C152" s="191" t="s">
        <v>180</v>
      </c>
      <c r="D152" s="191" t="s">
        <v>138</v>
      </c>
      <c r="E152" s="192" t="s">
        <v>334</v>
      </c>
      <c r="F152" s="193" t="s">
        <v>335</v>
      </c>
      <c r="G152" s="194" t="s">
        <v>266</v>
      </c>
      <c r="H152" s="195">
        <v>4</v>
      </c>
      <c r="I152" s="196"/>
      <c r="J152" s="197">
        <f>ROUND(I152*H152,2)</f>
        <v>0</v>
      </c>
      <c r="K152" s="193" t="s">
        <v>142</v>
      </c>
      <c r="L152" s="39"/>
      <c r="M152" s="198" t="s">
        <v>1</v>
      </c>
      <c r="N152" s="199" t="s">
        <v>39</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143</v>
      </c>
      <c r="AT152" s="202" t="s">
        <v>138</v>
      </c>
      <c r="AU152" s="202" t="s">
        <v>84</v>
      </c>
      <c r="AY152" s="17" t="s">
        <v>135</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143</v>
      </c>
      <c r="BM152" s="202" t="s">
        <v>432</v>
      </c>
    </row>
    <row r="153" spans="1:65" s="13" customFormat="1" ht="11.25">
      <c r="B153" s="204"/>
      <c r="C153" s="205"/>
      <c r="D153" s="206" t="s">
        <v>145</v>
      </c>
      <c r="E153" s="207" t="s">
        <v>1</v>
      </c>
      <c r="F153" s="208" t="s">
        <v>143</v>
      </c>
      <c r="G153" s="205"/>
      <c r="H153" s="209">
        <v>4</v>
      </c>
      <c r="I153" s="210"/>
      <c r="J153" s="205"/>
      <c r="K153" s="205"/>
      <c r="L153" s="211"/>
      <c r="M153" s="212"/>
      <c r="N153" s="213"/>
      <c r="O153" s="213"/>
      <c r="P153" s="213"/>
      <c r="Q153" s="213"/>
      <c r="R153" s="213"/>
      <c r="S153" s="213"/>
      <c r="T153" s="214"/>
      <c r="AT153" s="215" t="s">
        <v>145</v>
      </c>
      <c r="AU153" s="215" t="s">
        <v>84</v>
      </c>
      <c r="AV153" s="13" t="s">
        <v>84</v>
      </c>
      <c r="AW153" s="13" t="s">
        <v>30</v>
      </c>
      <c r="AX153" s="13" t="s">
        <v>74</v>
      </c>
      <c r="AY153" s="215" t="s">
        <v>135</v>
      </c>
    </row>
    <row r="154" spans="1:65" s="14" customFormat="1" ht="11.25">
      <c r="B154" s="216"/>
      <c r="C154" s="217"/>
      <c r="D154" s="206" t="s">
        <v>145</v>
      </c>
      <c r="E154" s="218" t="s">
        <v>1</v>
      </c>
      <c r="F154" s="219" t="s">
        <v>147</v>
      </c>
      <c r="G154" s="217"/>
      <c r="H154" s="220">
        <v>4</v>
      </c>
      <c r="I154" s="221"/>
      <c r="J154" s="217"/>
      <c r="K154" s="217"/>
      <c r="L154" s="222"/>
      <c r="M154" s="223"/>
      <c r="N154" s="224"/>
      <c r="O154" s="224"/>
      <c r="P154" s="224"/>
      <c r="Q154" s="224"/>
      <c r="R154" s="224"/>
      <c r="S154" s="224"/>
      <c r="T154" s="225"/>
      <c r="AT154" s="226" t="s">
        <v>145</v>
      </c>
      <c r="AU154" s="226" t="s">
        <v>84</v>
      </c>
      <c r="AV154" s="14" t="s">
        <v>143</v>
      </c>
      <c r="AW154" s="14" t="s">
        <v>30</v>
      </c>
      <c r="AX154" s="14" t="s">
        <v>82</v>
      </c>
      <c r="AY154" s="226" t="s">
        <v>135</v>
      </c>
    </row>
    <row r="155" spans="1:65" s="2" customFormat="1" ht="101.25" customHeight="1">
      <c r="A155" s="34"/>
      <c r="B155" s="35"/>
      <c r="C155" s="191" t="s">
        <v>184</v>
      </c>
      <c r="D155" s="191" t="s">
        <v>138</v>
      </c>
      <c r="E155" s="192" t="s">
        <v>337</v>
      </c>
      <c r="F155" s="193" t="s">
        <v>338</v>
      </c>
      <c r="G155" s="194" t="s">
        <v>227</v>
      </c>
      <c r="H155" s="195">
        <v>240</v>
      </c>
      <c r="I155" s="196"/>
      <c r="J155" s="197">
        <f>ROUND(I155*H155,2)</f>
        <v>0</v>
      </c>
      <c r="K155" s="193" t="s">
        <v>142</v>
      </c>
      <c r="L155" s="39"/>
      <c r="M155" s="198" t="s">
        <v>1</v>
      </c>
      <c r="N155" s="199" t="s">
        <v>39</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143</v>
      </c>
      <c r="AT155" s="202" t="s">
        <v>138</v>
      </c>
      <c r="AU155" s="202" t="s">
        <v>84</v>
      </c>
      <c r="AY155" s="17" t="s">
        <v>135</v>
      </c>
      <c r="BE155" s="203">
        <f>IF(N155="základní",J155,0)</f>
        <v>0</v>
      </c>
      <c r="BF155" s="203">
        <f>IF(N155="snížená",J155,0)</f>
        <v>0</v>
      </c>
      <c r="BG155" s="203">
        <f>IF(N155="zákl. přenesená",J155,0)</f>
        <v>0</v>
      </c>
      <c r="BH155" s="203">
        <f>IF(N155="sníž. přenesená",J155,0)</f>
        <v>0</v>
      </c>
      <c r="BI155" s="203">
        <f>IF(N155="nulová",J155,0)</f>
        <v>0</v>
      </c>
      <c r="BJ155" s="17" t="s">
        <v>82</v>
      </c>
      <c r="BK155" s="203">
        <f>ROUND(I155*H155,2)</f>
        <v>0</v>
      </c>
      <c r="BL155" s="17" t="s">
        <v>143</v>
      </c>
      <c r="BM155" s="202" t="s">
        <v>433</v>
      </c>
    </row>
    <row r="156" spans="1:65" s="13" customFormat="1" ht="11.25">
      <c r="B156" s="204"/>
      <c r="C156" s="205"/>
      <c r="D156" s="206" t="s">
        <v>145</v>
      </c>
      <c r="E156" s="207" t="s">
        <v>1</v>
      </c>
      <c r="F156" s="208" t="s">
        <v>340</v>
      </c>
      <c r="G156" s="205"/>
      <c r="H156" s="209">
        <v>240</v>
      </c>
      <c r="I156" s="210"/>
      <c r="J156" s="205"/>
      <c r="K156" s="205"/>
      <c r="L156" s="211"/>
      <c r="M156" s="212"/>
      <c r="N156" s="213"/>
      <c r="O156" s="213"/>
      <c r="P156" s="213"/>
      <c r="Q156" s="213"/>
      <c r="R156" s="213"/>
      <c r="S156" s="213"/>
      <c r="T156" s="214"/>
      <c r="AT156" s="215" t="s">
        <v>145</v>
      </c>
      <c r="AU156" s="215" t="s">
        <v>84</v>
      </c>
      <c r="AV156" s="13" t="s">
        <v>84</v>
      </c>
      <c r="AW156" s="13" t="s">
        <v>30</v>
      </c>
      <c r="AX156" s="13" t="s">
        <v>74</v>
      </c>
      <c r="AY156" s="215" t="s">
        <v>135</v>
      </c>
    </row>
    <row r="157" spans="1:65" s="14" customFormat="1" ht="11.25">
      <c r="B157" s="216"/>
      <c r="C157" s="217"/>
      <c r="D157" s="206" t="s">
        <v>145</v>
      </c>
      <c r="E157" s="218" t="s">
        <v>1</v>
      </c>
      <c r="F157" s="219" t="s">
        <v>147</v>
      </c>
      <c r="G157" s="217"/>
      <c r="H157" s="220">
        <v>240</v>
      </c>
      <c r="I157" s="221"/>
      <c r="J157" s="217"/>
      <c r="K157" s="217"/>
      <c r="L157" s="222"/>
      <c r="M157" s="223"/>
      <c r="N157" s="224"/>
      <c r="O157" s="224"/>
      <c r="P157" s="224"/>
      <c r="Q157" s="224"/>
      <c r="R157" s="224"/>
      <c r="S157" s="224"/>
      <c r="T157" s="225"/>
      <c r="AT157" s="226" t="s">
        <v>145</v>
      </c>
      <c r="AU157" s="226" t="s">
        <v>84</v>
      </c>
      <c r="AV157" s="14" t="s">
        <v>143</v>
      </c>
      <c r="AW157" s="14" t="s">
        <v>30</v>
      </c>
      <c r="AX157" s="14" t="s">
        <v>82</v>
      </c>
      <c r="AY157" s="226" t="s">
        <v>135</v>
      </c>
    </row>
    <row r="158" spans="1:65" s="2" customFormat="1" ht="16.5" customHeight="1">
      <c r="A158" s="34"/>
      <c r="B158" s="35"/>
      <c r="C158" s="227" t="s">
        <v>189</v>
      </c>
      <c r="D158" s="227" t="s">
        <v>202</v>
      </c>
      <c r="E158" s="228" t="s">
        <v>341</v>
      </c>
      <c r="F158" s="229" t="s">
        <v>342</v>
      </c>
      <c r="G158" s="230" t="s">
        <v>227</v>
      </c>
      <c r="H158" s="231">
        <v>7.2</v>
      </c>
      <c r="I158" s="232"/>
      <c r="J158" s="233">
        <f>ROUND(I158*H158,2)</f>
        <v>0</v>
      </c>
      <c r="K158" s="229" t="s">
        <v>142</v>
      </c>
      <c r="L158" s="234"/>
      <c r="M158" s="235" t="s">
        <v>1</v>
      </c>
      <c r="N158" s="236" t="s">
        <v>39</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175</v>
      </c>
      <c r="AT158" s="202" t="s">
        <v>202</v>
      </c>
      <c r="AU158" s="202" t="s">
        <v>84</v>
      </c>
      <c r="AY158" s="17" t="s">
        <v>135</v>
      </c>
      <c r="BE158" s="203">
        <f>IF(N158="základní",J158,0)</f>
        <v>0</v>
      </c>
      <c r="BF158" s="203">
        <f>IF(N158="snížená",J158,0)</f>
        <v>0</v>
      </c>
      <c r="BG158" s="203">
        <f>IF(N158="zákl. přenesená",J158,0)</f>
        <v>0</v>
      </c>
      <c r="BH158" s="203">
        <f>IF(N158="sníž. přenesená",J158,0)</f>
        <v>0</v>
      </c>
      <c r="BI158" s="203">
        <f>IF(N158="nulová",J158,0)</f>
        <v>0</v>
      </c>
      <c r="BJ158" s="17" t="s">
        <v>82</v>
      </c>
      <c r="BK158" s="203">
        <f>ROUND(I158*H158,2)</f>
        <v>0</v>
      </c>
      <c r="BL158" s="17" t="s">
        <v>143</v>
      </c>
      <c r="BM158" s="202" t="s">
        <v>434</v>
      </c>
    </row>
    <row r="159" spans="1:65" s="13" customFormat="1" ht="11.25">
      <c r="B159" s="204"/>
      <c r="C159" s="205"/>
      <c r="D159" s="206" t="s">
        <v>145</v>
      </c>
      <c r="E159" s="207" t="s">
        <v>1</v>
      </c>
      <c r="F159" s="208" t="s">
        <v>348</v>
      </c>
      <c r="G159" s="205"/>
      <c r="H159" s="209">
        <v>7.2</v>
      </c>
      <c r="I159" s="210"/>
      <c r="J159" s="205"/>
      <c r="K159" s="205"/>
      <c r="L159" s="211"/>
      <c r="M159" s="212"/>
      <c r="N159" s="213"/>
      <c r="O159" s="213"/>
      <c r="P159" s="213"/>
      <c r="Q159" s="213"/>
      <c r="R159" s="213"/>
      <c r="S159" s="213"/>
      <c r="T159" s="214"/>
      <c r="AT159" s="215" t="s">
        <v>145</v>
      </c>
      <c r="AU159" s="215" t="s">
        <v>84</v>
      </c>
      <c r="AV159" s="13" t="s">
        <v>84</v>
      </c>
      <c r="AW159" s="13" t="s">
        <v>30</v>
      </c>
      <c r="AX159" s="13" t="s">
        <v>74</v>
      </c>
      <c r="AY159" s="215" t="s">
        <v>135</v>
      </c>
    </row>
    <row r="160" spans="1:65" s="14" customFormat="1" ht="11.25">
      <c r="B160" s="216"/>
      <c r="C160" s="217"/>
      <c r="D160" s="206" t="s">
        <v>145</v>
      </c>
      <c r="E160" s="218" t="s">
        <v>1</v>
      </c>
      <c r="F160" s="219" t="s">
        <v>147</v>
      </c>
      <c r="G160" s="217"/>
      <c r="H160" s="220">
        <v>7.2</v>
      </c>
      <c r="I160" s="221"/>
      <c r="J160" s="217"/>
      <c r="K160" s="217"/>
      <c r="L160" s="222"/>
      <c r="M160" s="223"/>
      <c r="N160" s="224"/>
      <c r="O160" s="224"/>
      <c r="P160" s="224"/>
      <c r="Q160" s="224"/>
      <c r="R160" s="224"/>
      <c r="S160" s="224"/>
      <c r="T160" s="225"/>
      <c r="AT160" s="226" t="s">
        <v>145</v>
      </c>
      <c r="AU160" s="226" t="s">
        <v>84</v>
      </c>
      <c r="AV160" s="14" t="s">
        <v>143</v>
      </c>
      <c r="AW160" s="14" t="s">
        <v>30</v>
      </c>
      <c r="AX160" s="14" t="s">
        <v>82</v>
      </c>
      <c r="AY160" s="226" t="s">
        <v>135</v>
      </c>
    </row>
    <row r="161" spans="1:65" s="2" customFormat="1" ht="55.5" customHeight="1">
      <c r="A161" s="34"/>
      <c r="B161" s="35"/>
      <c r="C161" s="191" t="s">
        <v>195</v>
      </c>
      <c r="D161" s="191" t="s">
        <v>138</v>
      </c>
      <c r="E161" s="192" t="s">
        <v>435</v>
      </c>
      <c r="F161" s="193" t="s">
        <v>436</v>
      </c>
      <c r="G161" s="194" t="s">
        <v>227</v>
      </c>
      <c r="H161" s="195">
        <v>7.2</v>
      </c>
      <c r="I161" s="196"/>
      <c r="J161" s="197">
        <f>ROUND(I161*H161,2)</f>
        <v>0</v>
      </c>
      <c r="K161" s="193" t="s">
        <v>142</v>
      </c>
      <c r="L161" s="39"/>
      <c r="M161" s="198" t="s">
        <v>1</v>
      </c>
      <c r="N161" s="199" t="s">
        <v>39</v>
      </c>
      <c r="O161" s="71"/>
      <c r="P161" s="200">
        <f>O161*H161</f>
        <v>0</v>
      </c>
      <c r="Q161" s="200">
        <v>0</v>
      </c>
      <c r="R161" s="200">
        <f>Q161*H161</f>
        <v>0</v>
      </c>
      <c r="S161" s="200">
        <v>0</v>
      </c>
      <c r="T161" s="201">
        <f>S161*H161</f>
        <v>0</v>
      </c>
      <c r="U161" s="34"/>
      <c r="V161" s="34"/>
      <c r="W161" s="34"/>
      <c r="X161" s="34"/>
      <c r="Y161" s="34"/>
      <c r="Z161" s="34"/>
      <c r="AA161" s="34"/>
      <c r="AB161" s="34"/>
      <c r="AC161" s="34"/>
      <c r="AD161" s="34"/>
      <c r="AE161" s="34"/>
      <c r="AR161" s="202" t="s">
        <v>143</v>
      </c>
      <c r="AT161" s="202" t="s">
        <v>138</v>
      </c>
      <c r="AU161" s="202" t="s">
        <v>84</v>
      </c>
      <c r="AY161" s="17" t="s">
        <v>135</v>
      </c>
      <c r="BE161" s="203">
        <f>IF(N161="základní",J161,0)</f>
        <v>0</v>
      </c>
      <c r="BF161" s="203">
        <f>IF(N161="snížená",J161,0)</f>
        <v>0</v>
      </c>
      <c r="BG161" s="203">
        <f>IF(N161="zákl. přenesená",J161,0)</f>
        <v>0</v>
      </c>
      <c r="BH161" s="203">
        <f>IF(N161="sníž. přenesená",J161,0)</f>
        <v>0</v>
      </c>
      <c r="BI161" s="203">
        <f>IF(N161="nulová",J161,0)</f>
        <v>0</v>
      </c>
      <c r="BJ161" s="17" t="s">
        <v>82</v>
      </c>
      <c r="BK161" s="203">
        <f>ROUND(I161*H161,2)</f>
        <v>0</v>
      </c>
      <c r="BL161" s="17" t="s">
        <v>143</v>
      </c>
      <c r="BM161" s="202" t="s">
        <v>437</v>
      </c>
    </row>
    <row r="162" spans="1:65" s="13" customFormat="1" ht="11.25">
      <c r="B162" s="204"/>
      <c r="C162" s="205"/>
      <c r="D162" s="206" t="s">
        <v>145</v>
      </c>
      <c r="E162" s="207" t="s">
        <v>1</v>
      </c>
      <c r="F162" s="208" t="s">
        <v>438</v>
      </c>
      <c r="G162" s="205"/>
      <c r="H162" s="209">
        <v>7.2</v>
      </c>
      <c r="I162" s="210"/>
      <c r="J162" s="205"/>
      <c r="K162" s="205"/>
      <c r="L162" s="211"/>
      <c r="M162" s="212"/>
      <c r="N162" s="213"/>
      <c r="O162" s="213"/>
      <c r="P162" s="213"/>
      <c r="Q162" s="213"/>
      <c r="R162" s="213"/>
      <c r="S162" s="213"/>
      <c r="T162" s="214"/>
      <c r="AT162" s="215" t="s">
        <v>145</v>
      </c>
      <c r="AU162" s="215" t="s">
        <v>84</v>
      </c>
      <c r="AV162" s="13" t="s">
        <v>84</v>
      </c>
      <c r="AW162" s="13" t="s">
        <v>30</v>
      </c>
      <c r="AX162" s="13" t="s">
        <v>74</v>
      </c>
      <c r="AY162" s="215" t="s">
        <v>135</v>
      </c>
    </row>
    <row r="163" spans="1:65" s="14" customFormat="1" ht="11.25">
      <c r="B163" s="216"/>
      <c r="C163" s="217"/>
      <c r="D163" s="206" t="s">
        <v>145</v>
      </c>
      <c r="E163" s="218" t="s">
        <v>1</v>
      </c>
      <c r="F163" s="219" t="s">
        <v>147</v>
      </c>
      <c r="G163" s="217"/>
      <c r="H163" s="220">
        <v>7.2</v>
      </c>
      <c r="I163" s="221"/>
      <c r="J163" s="217"/>
      <c r="K163" s="217"/>
      <c r="L163" s="222"/>
      <c r="M163" s="223"/>
      <c r="N163" s="224"/>
      <c r="O163" s="224"/>
      <c r="P163" s="224"/>
      <c r="Q163" s="224"/>
      <c r="R163" s="224"/>
      <c r="S163" s="224"/>
      <c r="T163" s="225"/>
      <c r="AT163" s="226" t="s">
        <v>145</v>
      </c>
      <c r="AU163" s="226" t="s">
        <v>84</v>
      </c>
      <c r="AV163" s="14" t="s">
        <v>143</v>
      </c>
      <c r="AW163" s="14" t="s">
        <v>30</v>
      </c>
      <c r="AX163" s="14" t="s">
        <v>82</v>
      </c>
      <c r="AY163" s="226" t="s">
        <v>135</v>
      </c>
    </row>
    <row r="164" spans="1:65" s="2" customFormat="1" ht="62.65" customHeight="1">
      <c r="A164" s="34"/>
      <c r="B164" s="35"/>
      <c r="C164" s="191" t="s">
        <v>201</v>
      </c>
      <c r="D164" s="191" t="s">
        <v>138</v>
      </c>
      <c r="E164" s="192" t="s">
        <v>345</v>
      </c>
      <c r="F164" s="193" t="s">
        <v>346</v>
      </c>
      <c r="G164" s="194" t="s">
        <v>227</v>
      </c>
      <c r="H164" s="195">
        <v>7.2</v>
      </c>
      <c r="I164" s="196"/>
      <c r="J164" s="197">
        <f>ROUND(I164*H164,2)</f>
        <v>0</v>
      </c>
      <c r="K164" s="193" t="s">
        <v>142</v>
      </c>
      <c r="L164" s="39"/>
      <c r="M164" s="198" t="s">
        <v>1</v>
      </c>
      <c r="N164" s="199" t="s">
        <v>39</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143</v>
      </c>
      <c r="AT164" s="202" t="s">
        <v>138</v>
      </c>
      <c r="AU164" s="202" t="s">
        <v>84</v>
      </c>
      <c r="AY164" s="17" t="s">
        <v>135</v>
      </c>
      <c r="BE164" s="203">
        <f>IF(N164="základní",J164,0)</f>
        <v>0</v>
      </c>
      <c r="BF164" s="203">
        <f>IF(N164="snížená",J164,0)</f>
        <v>0</v>
      </c>
      <c r="BG164" s="203">
        <f>IF(N164="zákl. přenesená",J164,0)</f>
        <v>0</v>
      </c>
      <c r="BH164" s="203">
        <f>IF(N164="sníž. přenesená",J164,0)</f>
        <v>0</v>
      </c>
      <c r="BI164" s="203">
        <f>IF(N164="nulová",J164,0)</f>
        <v>0</v>
      </c>
      <c r="BJ164" s="17" t="s">
        <v>82</v>
      </c>
      <c r="BK164" s="203">
        <f>ROUND(I164*H164,2)</f>
        <v>0</v>
      </c>
      <c r="BL164" s="17" t="s">
        <v>143</v>
      </c>
      <c r="BM164" s="202" t="s">
        <v>439</v>
      </c>
    </row>
    <row r="165" spans="1:65" s="13" customFormat="1" ht="11.25">
      <c r="B165" s="204"/>
      <c r="C165" s="205"/>
      <c r="D165" s="206" t="s">
        <v>145</v>
      </c>
      <c r="E165" s="207" t="s">
        <v>1</v>
      </c>
      <c r="F165" s="208" t="s">
        <v>348</v>
      </c>
      <c r="G165" s="205"/>
      <c r="H165" s="209">
        <v>7.2</v>
      </c>
      <c r="I165" s="210"/>
      <c r="J165" s="205"/>
      <c r="K165" s="205"/>
      <c r="L165" s="211"/>
      <c r="M165" s="212"/>
      <c r="N165" s="213"/>
      <c r="O165" s="213"/>
      <c r="P165" s="213"/>
      <c r="Q165" s="213"/>
      <c r="R165" s="213"/>
      <c r="S165" s="213"/>
      <c r="T165" s="214"/>
      <c r="AT165" s="215" t="s">
        <v>145</v>
      </c>
      <c r="AU165" s="215" t="s">
        <v>84</v>
      </c>
      <c r="AV165" s="13" t="s">
        <v>84</v>
      </c>
      <c r="AW165" s="13" t="s">
        <v>30</v>
      </c>
      <c r="AX165" s="13" t="s">
        <v>74</v>
      </c>
      <c r="AY165" s="215" t="s">
        <v>135</v>
      </c>
    </row>
    <row r="166" spans="1:65" s="14" customFormat="1" ht="11.25">
      <c r="B166" s="216"/>
      <c r="C166" s="217"/>
      <c r="D166" s="206" t="s">
        <v>145</v>
      </c>
      <c r="E166" s="218" t="s">
        <v>1</v>
      </c>
      <c r="F166" s="219" t="s">
        <v>147</v>
      </c>
      <c r="G166" s="217"/>
      <c r="H166" s="220">
        <v>7.2</v>
      </c>
      <c r="I166" s="221"/>
      <c r="J166" s="217"/>
      <c r="K166" s="217"/>
      <c r="L166" s="222"/>
      <c r="M166" s="223"/>
      <c r="N166" s="224"/>
      <c r="O166" s="224"/>
      <c r="P166" s="224"/>
      <c r="Q166" s="224"/>
      <c r="R166" s="224"/>
      <c r="S166" s="224"/>
      <c r="T166" s="225"/>
      <c r="AT166" s="226" t="s">
        <v>145</v>
      </c>
      <c r="AU166" s="226" t="s">
        <v>84</v>
      </c>
      <c r="AV166" s="14" t="s">
        <v>143</v>
      </c>
      <c r="AW166" s="14" t="s">
        <v>30</v>
      </c>
      <c r="AX166" s="14" t="s">
        <v>82</v>
      </c>
      <c r="AY166" s="226" t="s">
        <v>135</v>
      </c>
    </row>
    <row r="167" spans="1:65" s="2" customFormat="1" ht="49.15" customHeight="1">
      <c r="A167" s="34"/>
      <c r="B167" s="35"/>
      <c r="C167" s="191" t="s">
        <v>208</v>
      </c>
      <c r="D167" s="191" t="s">
        <v>138</v>
      </c>
      <c r="E167" s="192" t="s">
        <v>349</v>
      </c>
      <c r="F167" s="193" t="s">
        <v>350</v>
      </c>
      <c r="G167" s="194" t="s">
        <v>227</v>
      </c>
      <c r="H167" s="195">
        <v>14</v>
      </c>
      <c r="I167" s="196"/>
      <c r="J167" s="197">
        <f>ROUND(I167*H167,2)</f>
        <v>0</v>
      </c>
      <c r="K167" s="193" t="s">
        <v>142</v>
      </c>
      <c r="L167" s="39"/>
      <c r="M167" s="198" t="s">
        <v>1</v>
      </c>
      <c r="N167" s="199" t="s">
        <v>39</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143</v>
      </c>
      <c r="AT167" s="202" t="s">
        <v>138</v>
      </c>
      <c r="AU167" s="202" t="s">
        <v>84</v>
      </c>
      <c r="AY167" s="17" t="s">
        <v>135</v>
      </c>
      <c r="BE167" s="203">
        <f>IF(N167="základní",J167,0)</f>
        <v>0</v>
      </c>
      <c r="BF167" s="203">
        <f>IF(N167="snížená",J167,0)</f>
        <v>0</v>
      </c>
      <c r="BG167" s="203">
        <f>IF(N167="zákl. přenesená",J167,0)</f>
        <v>0</v>
      </c>
      <c r="BH167" s="203">
        <f>IF(N167="sníž. přenesená",J167,0)</f>
        <v>0</v>
      </c>
      <c r="BI167" s="203">
        <f>IF(N167="nulová",J167,0)</f>
        <v>0</v>
      </c>
      <c r="BJ167" s="17" t="s">
        <v>82</v>
      </c>
      <c r="BK167" s="203">
        <f>ROUND(I167*H167,2)</f>
        <v>0</v>
      </c>
      <c r="BL167" s="17" t="s">
        <v>143</v>
      </c>
      <c r="BM167" s="202" t="s">
        <v>440</v>
      </c>
    </row>
    <row r="168" spans="1:65" s="13" customFormat="1" ht="11.25">
      <c r="B168" s="204"/>
      <c r="C168" s="205"/>
      <c r="D168" s="206" t="s">
        <v>145</v>
      </c>
      <c r="E168" s="207" t="s">
        <v>1</v>
      </c>
      <c r="F168" s="208" t="s">
        <v>441</v>
      </c>
      <c r="G168" s="205"/>
      <c r="H168" s="209">
        <v>14</v>
      </c>
      <c r="I168" s="210"/>
      <c r="J168" s="205"/>
      <c r="K168" s="205"/>
      <c r="L168" s="211"/>
      <c r="M168" s="212"/>
      <c r="N168" s="213"/>
      <c r="O168" s="213"/>
      <c r="P168" s="213"/>
      <c r="Q168" s="213"/>
      <c r="R168" s="213"/>
      <c r="S168" s="213"/>
      <c r="T168" s="214"/>
      <c r="AT168" s="215" t="s">
        <v>145</v>
      </c>
      <c r="AU168" s="215" t="s">
        <v>84</v>
      </c>
      <c r="AV168" s="13" t="s">
        <v>84</v>
      </c>
      <c r="AW168" s="13" t="s">
        <v>30</v>
      </c>
      <c r="AX168" s="13" t="s">
        <v>74</v>
      </c>
      <c r="AY168" s="215" t="s">
        <v>135</v>
      </c>
    </row>
    <row r="169" spans="1:65" s="14" customFormat="1" ht="11.25">
      <c r="B169" s="216"/>
      <c r="C169" s="217"/>
      <c r="D169" s="206" t="s">
        <v>145</v>
      </c>
      <c r="E169" s="218" t="s">
        <v>1</v>
      </c>
      <c r="F169" s="219" t="s">
        <v>147</v>
      </c>
      <c r="G169" s="217"/>
      <c r="H169" s="220">
        <v>14</v>
      </c>
      <c r="I169" s="221"/>
      <c r="J169" s="217"/>
      <c r="K169" s="217"/>
      <c r="L169" s="222"/>
      <c r="M169" s="223"/>
      <c r="N169" s="224"/>
      <c r="O169" s="224"/>
      <c r="P169" s="224"/>
      <c r="Q169" s="224"/>
      <c r="R169" s="224"/>
      <c r="S169" s="224"/>
      <c r="T169" s="225"/>
      <c r="AT169" s="226" t="s">
        <v>145</v>
      </c>
      <c r="AU169" s="226" t="s">
        <v>84</v>
      </c>
      <c r="AV169" s="14" t="s">
        <v>143</v>
      </c>
      <c r="AW169" s="14" t="s">
        <v>30</v>
      </c>
      <c r="AX169" s="14" t="s">
        <v>82</v>
      </c>
      <c r="AY169" s="226" t="s">
        <v>135</v>
      </c>
    </row>
    <row r="170" spans="1:65" s="2" customFormat="1" ht="37.9" customHeight="1">
      <c r="A170" s="34"/>
      <c r="B170" s="35"/>
      <c r="C170" s="191" t="s">
        <v>9</v>
      </c>
      <c r="D170" s="191" t="s">
        <v>138</v>
      </c>
      <c r="E170" s="192" t="s">
        <v>353</v>
      </c>
      <c r="F170" s="193" t="s">
        <v>354</v>
      </c>
      <c r="G170" s="194" t="s">
        <v>227</v>
      </c>
      <c r="H170" s="195">
        <v>40</v>
      </c>
      <c r="I170" s="196"/>
      <c r="J170" s="197">
        <f>ROUND(I170*H170,2)</f>
        <v>0</v>
      </c>
      <c r="K170" s="193" t="s">
        <v>142</v>
      </c>
      <c r="L170" s="39"/>
      <c r="M170" s="198" t="s">
        <v>1</v>
      </c>
      <c r="N170" s="199" t="s">
        <v>39</v>
      </c>
      <c r="O170" s="71"/>
      <c r="P170" s="200">
        <f>O170*H170</f>
        <v>0</v>
      </c>
      <c r="Q170" s="200">
        <v>0</v>
      </c>
      <c r="R170" s="200">
        <f>Q170*H170</f>
        <v>0</v>
      </c>
      <c r="S170" s="200">
        <v>0</v>
      </c>
      <c r="T170" s="201">
        <f>S170*H170</f>
        <v>0</v>
      </c>
      <c r="U170" s="34"/>
      <c r="V170" s="34"/>
      <c r="W170" s="34"/>
      <c r="X170" s="34"/>
      <c r="Y170" s="34"/>
      <c r="Z170" s="34"/>
      <c r="AA170" s="34"/>
      <c r="AB170" s="34"/>
      <c r="AC170" s="34"/>
      <c r="AD170" s="34"/>
      <c r="AE170" s="34"/>
      <c r="AR170" s="202" t="s">
        <v>143</v>
      </c>
      <c r="AT170" s="202" t="s">
        <v>138</v>
      </c>
      <c r="AU170" s="202" t="s">
        <v>84</v>
      </c>
      <c r="AY170" s="17" t="s">
        <v>135</v>
      </c>
      <c r="BE170" s="203">
        <f>IF(N170="základní",J170,0)</f>
        <v>0</v>
      </c>
      <c r="BF170" s="203">
        <f>IF(N170="snížená",J170,0)</f>
        <v>0</v>
      </c>
      <c r="BG170" s="203">
        <f>IF(N170="zákl. přenesená",J170,0)</f>
        <v>0</v>
      </c>
      <c r="BH170" s="203">
        <f>IF(N170="sníž. přenesená",J170,0)</f>
        <v>0</v>
      </c>
      <c r="BI170" s="203">
        <f>IF(N170="nulová",J170,0)</f>
        <v>0</v>
      </c>
      <c r="BJ170" s="17" t="s">
        <v>82</v>
      </c>
      <c r="BK170" s="203">
        <f>ROUND(I170*H170,2)</f>
        <v>0</v>
      </c>
      <c r="BL170" s="17" t="s">
        <v>143</v>
      </c>
      <c r="BM170" s="202" t="s">
        <v>442</v>
      </c>
    </row>
    <row r="171" spans="1:65" s="13" customFormat="1" ht="11.25">
      <c r="B171" s="204"/>
      <c r="C171" s="205"/>
      <c r="D171" s="206" t="s">
        <v>145</v>
      </c>
      <c r="E171" s="207" t="s">
        <v>1</v>
      </c>
      <c r="F171" s="208" t="s">
        <v>443</v>
      </c>
      <c r="G171" s="205"/>
      <c r="H171" s="209">
        <v>40</v>
      </c>
      <c r="I171" s="210"/>
      <c r="J171" s="205"/>
      <c r="K171" s="205"/>
      <c r="L171" s="211"/>
      <c r="M171" s="212"/>
      <c r="N171" s="213"/>
      <c r="O171" s="213"/>
      <c r="P171" s="213"/>
      <c r="Q171" s="213"/>
      <c r="R171" s="213"/>
      <c r="S171" s="213"/>
      <c r="T171" s="214"/>
      <c r="AT171" s="215" t="s">
        <v>145</v>
      </c>
      <c r="AU171" s="215" t="s">
        <v>84</v>
      </c>
      <c r="AV171" s="13" t="s">
        <v>84</v>
      </c>
      <c r="AW171" s="13" t="s">
        <v>30</v>
      </c>
      <c r="AX171" s="13" t="s">
        <v>74</v>
      </c>
      <c r="AY171" s="215" t="s">
        <v>135</v>
      </c>
    </row>
    <row r="172" spans="1:65" s="14" customFormat="1" ht="11.25">
      <c r="B172" s="216"/>
      <c r="C172" s="217"/>
      <c r="D172" s="206" t="s">
        <v>145</v>
      </c>
      <c r="E172" s="218" t="s">
        <v>1</v>
      </c>
      <c r="F172" s="219" t="s">
        <v>147</v>
      </c>
      <c r="G172" s="217"/>
      <c r="H172" s="220">
        <v>40</v>
      </c>
      <c r="I172" s="221"/>
      <c r="J172" s="217"/>
      <c r="K172" s="217"/>
      <c r="L172" s="222"/>
      <c r="M172" s="223"/>
      <c r="N172" s="224"/>
      <c r="O172" s="224"/>
      <c r="P172" s="224"/>
      <c r="Q172" s="224"/>
      <c r="R172" s="224"/>
      <c r="S172" s="224"/>
      <c r="T172" s="225"/>
      <c r="AT172" s="226" t="s">
        <v>145</v>
      </c>
      <c r="AU172" s="226" t="s">
        <v>84</v>
      </c>
      <c r="AV172" s="14" t="s">
        <v>143</v>
      </c>
      <c r="AW172" s="14" t="s">
        <v>30</v>
      </c>
      <c r="AX172" s="14" t="s">
        <v>82</v>
      </c>
      <c r="AY172" s="226" t="s">
        <v>135</v>
      </c>
    </row>
    <row r="173" spans="1:65" s="2" customFormat="1" ht="55.5" customHeight="1">
      <c r="A173" s="34"/>
      <c r="B173" s="35"/>
      <c r="C173" s="191" t="s">
        <v>218</v>
      </c>
      <c r="D173" s="191" t="s">
        <v>138</v>
      </c>
      <c r="E173" s="192" t="s">
        <v>357</v>
      </c>
      <c r="F173" s="193" t="s">
        <v>358</v>
      </c>
      <c r="G173" s="194" t="s">
        <v>141</v>
      </c>
      <c r="H173" s="195">
        <v>56</v>
      </c>
      <c r="I173" s="196"/>
      <c r="J173" s="197">
        <f>ROUND(I173*H173,2)</f>
        <v>0</v>
      </c>
      <c r="K173" s="193" t="s">
        <v>142</v>
      </c>
      <c r="L173" s="39"/>
      <c r="M173" s="198" t="s">
        <v>1</v>
      </c>
      <c r="N173" s="199" t="s">
        <v>39</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143</v>
      </c>
      <c r="AT173" s="202" t="s">
        <v>138</v>
      </c>
      <c r="AU173" s="202" t="s">
        <v>84</v>
      </c>
      <c r="AY173" s="17" t="s">
        <v>135</v>
      </c>
      <c r="BE173" s="203">
        <f>IF(N173="základní",J173,0)</f>
        <v>0</v>
      </c>
      <c r="BF173" s="203">
        <f>IF(N173="snížená",J173,0)</f>
        <v>0</v>
      </c>
      <c r="BG173" s="203">
        <f>IF(N173="zákl. přenesená",J173,0)</f>
        <v>0</v>
      </c>
      <c r="BH173" s="203">
        <f>IF(N173="sníž. přenesená",J173,0)</f>
        <v>0</v>
      </c>
      <c r="BI173" s="203">
        <f>IF(N173="nulová",J173,0)</f>
        <v>0</v>
      </c>
      <c r="BJ173" s="17" t="s">
        <v>82</v>
      </c>
      <c r="BK173" s="203">
        <f>ROUND(I173*H173,2)</f>
        <v>0</v>
      </c>
      <c r="BL173" s="17" t="s">
        <v>143</v>
      </c>
      <c r="BM173" s="202" t="s">
        <v>444</v>
      </c>
    </row>
    <row r="174" spans="1:65" s="13" customFormat="1" ht="11.25">
      <c r="B174" s="204"/>
      <c r="C174" s="205"/>
      <c r="D174" s="206" t="s">
        <v>145</v>
      </c>
      <c r="E174" s="207" t="s">
        <v>1</v>
      </c>
      <c r="F174" s="208" t="s">
        <v>360</v>
      </c>
      <c r="G174" s="205"/>
      <c r="H174" s="209">
        <v>56</v>
      </c>
      <c r="I174" s="210"/>
      <c r="J174" s="205"/>
      <c r="K174" s="205"/>
      <c r="L174" s="211"/>
      <c r="M174" s="212"/>
      <c r="N174" s="213"/>
      <c r="O174" s="213"/>
      <c r="P174" s="213"/>
      <c r="Q174" s="213"/>
      <c r="R174" s="213"/>
      <c r="S174" s="213"/>
      <c r="T174" s="214"/>
      <c r="AT174" s="215" t="s">
        <v>145</v>
      </c>
      <c r="AU174" s="215" t="s">
        <v>84</v>
      </c>
      <c r="AV174" s="13" t="s">
        <v>84</v>
      </c>
      <c r="AW174" s="13" t="s">
        <v>30</v>
      </c>
      <c r="AX174" s="13" t="s">
        <v>74</v>
      </c>
      <c r="AY174" s="215" t="s">
        <v>135</v>
      </c>
    </row>
    <row r="175" spans="1:65" s="14" customFormat="1" ht="11.25">
      <c r="B175" s="216"/>
      <c r="C175" s="217"/>
      <c r="D175" s="206" t="s">
        <v>145</v>
      </c>
      <c r="E175" s="218" t="s">
        <v>1</v>
      </c>
      <c r="F175" s="219" t="s">
        <v>147</v>
      </c>
      <c r="G175" s="217"/>
      <c r="H175" s="220">
        <v>56</v>
      </c>
      <c r="I175" s="221"/>
      <c r="J175" s="217"/>
      <c r="K175" s="217"/>
      <c r="L175" s="222"/>
      <c r="M175" s="223"/>
      <c r="N175" s="224"/>
      <c r="O175" s="224"/>
      <c r="P175" s="224"/>
      <c r="Q175" s="224"/>
      <c r="R175" s="224"/>
      <c r="S175" s="224"/>
      <c r="T175" s="225"/>
      <c r="AT175" s="226" t="s">
        <v>145</v>
      </c>
      <c r="AU175" s="226" t="s">
        <v>84</v>
      </c>
      <c r="AV175" s="14" t="s">
        <v>143</v>
      </c>
      <c r="AW175" s="14" t="s">
        <v>30</v>
      </c>
      <c r="AX175" s="14" t="s">
        <v>82</v>
      </c>
      <c r="AY175" s="226" t="s">
        <v>135</v>
      </c>
    </row>
    <row r="176" spans="1:65" s="2" customFormat="1" ht="78" customHeight="1">
      <c r="A176" s="34"/>
      <c r="B176" s="35"/>
      <c r="C176" s="191" t="s">
        <v>224</v>
      </c>
      <c r="D176" s="191" t="s">
        <v>138</v>
      </c>
      <c r="E176" s="192" t="s">
        <v>361</v>
      </c>
      <c r="F176" s="193" t="s">
        <v>362</v>
      </c>
      <c r="G176" s="194" t="s">
        <v>141</v>
      </c>
      <c r="H176" s="195">
        <v>42</v>
      </c>
      <c r="I176" s="196"/>
      <c r="J176" s="197">
        <f>ROUND(I176*H176,2)</f>
        <v>0</v>
      </c>
      <c r="K176" s="193" t="s">
        <v>142</v>
      </c>
      <c r="L176" s="39"/>
      <c r="M176" s="198" t="s">
        <v>1</v>
      </c>
      <c r="N176" s="199" t="s">
        <v>39</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143</v>
      </c>
      <c r="AT176" s="202" t="s">
        <v>138</v>
      </c>
      <c r="AU176" s="202" t="s">
        <v>84</v>
      </c>
      <c r="AY176" s="17" t="s">
        <v>135</v>
      </c>
      <c r="BE176" s="203">
        <f>IF(N176="základní",J176,0)</f>
        <v>0</v>
      </c>
      <c r="BF176" s="203">
        <f>IF(N176="snížená",J176,0)</f>
        <v>0</v>
      </c>
      <c r="BG176" s="203">
        <f>IF(N176="zákl. přenesená",J176,0)</f>
        <v>0</v>
      </c>
      <c r="BH176" s="203">
        <f>IF(N176="sníž. přenesená",J176,0)</f>
        <v>0</v>
      </c>
      <c r="BI176" s="203">
        <f>IF(N176="nulová",J176,0)</f>
        <v>0</v>
      </c>
      <c r="BJ176" s="17" t="s">
        <v>82</v>
      </c>
      <c r="BK176" s="203">
        <f>ROUND(I176*H176,2)</f>
        <v>0</v>
      </c>
      <c r="BL176" s="17" t="s">
        <v>143</v>
      </c>
      <c r="BM176" s="202" t="s">
        <v>445</v>
      </c>
    </row>
    <row r="177" spans="1:65" s="13" customFormat="1" ht="11.25">
      <c r="B177" s="204"/>
      <c r="C177" s="205"/>
      <c r="D177" s="206" t="s">
        <v>145</v>
      </c>
      <c r="E177" s="207" t="s">
        <v>1</v>
      </c>
      <c r="F177" s="208" t="s">
        <v>364</v>
      </c>
      <c r="G177" s="205"/>
      <c r="H177" s="209">
        <v>42</v>
      </c>
      <c r="I177" s="210"/>
      <c r="J177" s="205"/>
      <c r="K177" s="205"/>
      <c r="L177" s="211"/>
      <c r="M177" s="212"/>
      <c r="N177" s="213"/>
      <c r="O177" s="213"/>
      <c r="P177" s="213"/>
      <c r="Q177" s="213"/>
      <c r="R177" s="213"/>
      <c r="S177" s="213"/>
      <c r="T177" s="214"/>
      <c r="AT177" s="215" t="s">
        <v>145</v>
      </c>
      <c r="AU177" s="215" t="s">
        <v>84</v>
      </c>
      <c r="AV177" s="13" t="s">
        <v>84</v>
      </c>
      <c r="AW177" s="13" t="s">
        <v>30</v>
      </c>
      <c r="AX177" s="13" t="s">
        <v>74</v>
      </c>
      <c r="AY177" s="215" t="s">
        <v>135</v>
      </c>
    </row>
    <row r="178" spans="1:65" s="14" customFormat="1" ht="11.25">
      <c r="B178" s="216"/>
      <c r="C178" s="217"/>
      <c r="D178" s="206" t="s">
        <v>145</v>
      </c>
      <c r="E178" s="218" t="s">
        <v>1</v>
      </c>
      <c r="F178" s="219" t="s">
        <v>147</v>
      </c>
      <c r="G178" s="217"/>
      <c r="H178" s="220">
        <v>42</v>
      </c>
      <c r="I178" s="221"/>
      <c r="J178" s="217"/>
      <c r="K178" s="217"/>
      <c r="L178" s="222"/>
      <c r="M178" s="223"/>
      <c r="N178" s="224"/>
      <c r="O178" s="224"/>
      <c r="P178" s="224"/>
      <c r="Q178" s="224"/>
      <c r="R178" s="224"/>
      <c r="S178" s="224"/>
      <c r="T178" s="225"/>
      <c r="AT178" s="226" t="s">
        <v>145</v>
      </c>
      <c r="AU178" s="226" t="s">
        <v>84</v>
      </c>
      <c r="AV178" s="14" t="s">
        <v>143</v>
      </c>
      <c r="AW178" s="14" t="s">
        <v>30</v>
      </c>
      <c r="AX178" s="14" t="s">
        <v>82</v>
      </c>
      <c r="AY178" s="226" t="s">
        <v>135</v>
      </c>
    </row>
    <row r="179" spans="1:65" s="2" customFormat="1" ht="21.75" customHeight="1">
      <c r="A179" s="34"/>
      <c r="B179" s="35"/>
      <c r="C179" s="227" t="s">
        <v>230</v>
      </c>
      <c r="D179" s="227" t="s">
        <v>202</v>
      </c>
      <c r="E179" s="228" t="s">
        <v>365</v>
      </c>
      <c r="F179" s="229" t="s">
        <v>366</v>
      </c>
      <c r="G179" s="230" t="s">
        <v>205</v>
      </c>
      <c r="H179" s="231">
        <v>14.49</v>
      </c>
      <c r="I179" s="232"/>
      <c r="J179" s="233">
        <f>ROUND(I179*H179,2)</f>
        <v>0</v>
      </c>
      <c r="K179" s="229" t="s">
        <v>142</v>
      </c>
      <c r="L179" s="234"/>
      <c r="M179" s="235" t="s">
        <v>1</v>
      </c>
      <c r="N179" s="236" t="s">
        <v>39</v>
      </c>
      <c r="O179" s="71"/>
      <c r="P179" s="200">
        <f>O179*H179</f>
        <v>0</v>
      </c>
      <c r="Q179" s="200">
        <v>1</v>
      </c>
      <c r="R179" s="200">
        <f>Q179*H179</f>
        <v>14.49</v>
      </c>
      <c r="S179" s="200">
        <v>0</v>
      </c>
      <c r="T179" s="201">
        <f>S179*H179</f>
        <v>0</v>
      </c>
      <c r="U179" s="34"/>
      <c r="V179" s="34"/>
      <c r="W179" s="34"/>
      <c r="X179" s="34"/>
      <c r="Y179" s="34"/>
      <c r="Z179" s="34"/>
      <c r="AA179" s="34"/>
      <c r="AB179" s="34"/>
      <c r="AC179" s="34"/>
      <c r="AD179" s="34"/>
      <c r="AE179" s="34"/>
      <c r="AR179" s="202" t="s">
        <v>175</v>
      </c>
      <c r="AT179" s="202" t="s">
        <v>202</v>
      </c>
      <c r="AU179" s="202" t="s">
        <v>84</v>
      </c>
      <c r="AY179" s="17" t="s">
        <v>135</v>
      </c>
      <c r="BE179" s="203">
        <f>IF(N179="základní",J179,0)</f>
        <v>0</v>
      </c>
      <c r="BF179" s="203">
        <f>IF(N179="snížená",J179,0)</f>
        <v>0</v>
      </c>
      <c r="BG179" s="203">
        <f>IF(N179="zákl. přenesená",J179,0)</f>
        <v>0</v>
      </c>
      <c r="BH179" s="203">
        <f>IF(N179="sníž. přenesená",J179,0)</f>
        <v>0</v>
      </c>
      <c r="BI179" s="203">
        <f>IF(N179="nulová",J179,0)</f>
        <v>0</v>
      </c>
      <c r="BJ179" s="17" t="s">
        <v>82</v>
      </c>
      <c r="BK179" s="203">
        <f>ROUND(I179*H179,2)</f>
        <v>0</v>
      </c>
      <c r="BL179" s="17" t="s">
        <v>143</v>
      </c>
      <c r="BM179" s="202" t="s">
        <v>446</v>
      </c>
    </row>
    <row r="180" spans="1:65" s="13" customFormat="1" ht="11.25">
      <c r="B180" s="204"/>
      <c r="C180" s="205"/>
      <c r="D180" s="206" t="s">
        <v>145</v>
      </c>
      <c r="E180" s="207" t="s">
        <v>1</v>
      </c>
      <c r="F180" s="208" t="s">
        <v>368</v>
      </c>
      <c r="G180" s="205"/>
      <c r="H180" s="209">
        <v>14.49</v>
      </c>
      <c r="I180" s="210"/>
      <c r="J180" s="205"/>
      <c r="K180" s="205"/>
      <c r="L180" s="211"/>
      <c r="M180" s="212"/>
      <c r="N180" s="213"/>
      <c r="O180" s="213"/>
      <c r="P180" s="213"/>
      <c r="Q180" s="213"/>
      <c r="R180" s="213"/>
      <c r="S180" s="213"/>
      <c r="T180" s="214"/>
      <c r="AT180" s="215" t="s">
        <v>145</v>
      </c>
      <c r="AU180" s="215" t="s">
        <v>84</v>
      </c>
      <c r="AV180" s="13" t="s">
        <v>84</v>
      </c>
      <c r="AW180" s="13" t="s">
        <v>30</v>
      </c>
      <c r="AX180" s="13" t="s">
        <v>74</v>
      </c>
      <c r="AY180" s="215" t="s">
        <v>135</v>
      </c>
    </row>
    <row r="181" spans="1:65" s="14" customFormat="1" ht="11.25">
      <c r="B181" s="216"/>
      <c r="C181" s="217"/>
      <c r="D181" s="206" t="s">
        <v>145</v>
      </c>
      <c r="E181" s="218" t="s">
        <v>1</v>
      </c>
      <c r="F181" s="219" t="s">
        <v>147</v>
      </c>
      <c r="G181" s="217"/>
      <c r="H181" s="220">
        <v>14.49</v>
      </c>
      <c r="I181" s="221"/>
      <c r="J181" s="217"/>
      <c r="K181" s="217"/>
      <c r="L181" s="222"/>
      <c r="M181" s="223"/>
      <c r="N181" s="224"/>
      <c r="O181" s="224"/>
      <c r="P181" s="224"/>
      <c r="Q181" s="224"/>
      <c r="R181" s="224"/>
      <c r="S181" s="224"/>
      <c r="T181" s="225"/>
      <c r="AT181" s="226" t="s">
        <v>145</v>
      </c>
      <c r="AU181" s="226" t="s">
        <v>84</v>
      </c>
      <c r="AV181" s="14" t="s">
        <v>143</v>
      </c>
      <c r="AW181" s="14" t="s">
        <v>30</v>
      </c>
      <c r="AX181" s="14" t="s">
        <v>82</v>
      </c>
      <c r="AY181" s="226" t="s">
        <v>135</v>
      </c>
    </row>
    <row r="182" spans="1:65" s="2" customFormat="1" ht="24.2" customHeight="1">
      <c r="A182" s="34"/>
      <c r="B182" s="35"/>
      <c r="C182" s="227" t="s">
        <v>236</v>
      </c>
      <c r="D182" s="227" t="s">
        <v>202</v>
      </c>
      <c r="E182" s="228" t="s">
        <v>369</v>
      </c>
      <c r="F182" s="229" t="s">
        <v>370</v>
      </c>
      <c r="G182" s="230" t="s">
        <v>205</v>
      </c>
      <c r="H182" s="231">
        <v>4.83</v>
      </c>
      <c r="I182" s="232"/>
      <c r="J182" s="233">
        <f>ROUND(I182*H182,2)</f>
        <v>0</v>
      </c>
      <c r="K182" s="229" t="s">
        <v>142</v>
      </c>
      <c r="L182" s="234"/>
      <c r="M182" s="235" t="s">
        <v>1</v>
      </c>
      <c r="N182" s="236" t="s">
        <v>39</v>
      </c>
      <c r="O182" s="71"/>
      <c r="P182" s="200">
        <f>O182*H182</f>
        <v>0</v>
      </c>
      <c r="Q182" s="200">
        <v>1</v>
      </c>
      <c r="R182" s="200">
        <f>Q182*H182</f>
        <v>4.83</v>
      </c>
      <c r="S182" s="200">
        <v>0</v>
      </c>
      <c r="T182" s="201">
        <f>S182*H182</f>
        <v>0</v>
      </c>
      <c r="U182" s="34"/>
      <c r="V182" s="34"/>
      <c r="W182" s="34"/>
      <c r="X182" s="34"/>
      <c r="Y182" s="34"/>
      <c r="Z182" s="34"/>
      <c r="AA182" s="34"/>
      <c r="AB182" s="34"/>
      <c r="AC182" s="34"/>
      <c r="AD182" s="34"/>
      <c r="AE182" s="34"/>
      <c r="AR182" s="202" t="s">
        <v>175</v>
      </c>
      <c r="AT182" s="202" t="s">
        <v>202</v>
      </c>
      <c r="AU182" s="202" t="s">
        <v>84</v>
      </c>
      <c r="AY182" s="17" t="s">
        <v>135</v>
      </c>
      <c r="BE182" s="203">
        <f>IF(N182="základní",J182,0)</f>
        <v>0</v>
      </c>
      <c r="BF182" s="203">
        <f>IF(N182="snížená",J182,0)</f>
        <v>0</v>
      </c>
      <c r="BG182" s="203">
        <f>IF(N182="zákl. přenesená",J182,0)</f>
        <v>0</v>
      </c>
      <c r="BH182" s="203">
        <f>IF(N182="sníž. přenesená",J182,0)</f>
        <v>0</v>
      </c>
      <c r="BI182" s="203">
        <f>IF(N182="nulová",J182,0)</f>
        <v>0</v>
      </c>
      <c r="BJ182" s="17" t="s">
        <v>82</v>
      </c>
      <c r="BK182" s="203">
        <f>ROUND(I182*H182,2)</f>
        <v>0</v>
      </c>
      <c r="BL182" s="17" t="s">
        <v>143</v>
      </c>
      <c r="BM182" s="202" t="s">
        <v>447</v>
      </c>
    </row>
    <row r="183" spans="1:65" s="13" customFormat="1" ht="11.25">
      <c r="B183" s="204"/>
      <c r="C183" s="205"/>
      <c r="D183" s="206" t="s">
        <v>145</v>
      </c>
      <c r="E183" s="207" t="s">
        <v>1</v>
      </c>
      <c r="F183" s="208" t="s">
        <v>372</v>
      </c>
      <c r="G183" s="205"/>
      <c r="H183" s="209">
        <v>4.83</v>
      </c>
      <c r="I183" s="210"/>
      <c r="J183" s="205"/>
      <c r="K183" s="205"/>
      <c r="L183" s="211"/>
      <c r="M183" s="212"/>
      <c r="N183" s="213"/>
      <c r="O183" s="213"/>
      <c r="P183" s="213"/>
      <c r="Q183" s="213"/>
      <c r="R183" s="213"/>
      <c r="S183" s="213"/>
      <c r="T183" s="214"/>
      <c r="AT183" s="215" t="s">
        <v>145</v>
      </c>
      <c r="AU183" s="215" t="s">
        <v>84</v>
      </c>
      <c r="AV183" s="13" t="s">
        <v>84</v>
      </c>
      <c r="AW183" s="13" t="s">
        <v>30</v>
      </c>
      <c r="AX183" s="13" t="s">
        <v>74</v>
      </c>
      <c r="AY183" s="215" t="s">
        <v>135</v>
      </c>
    </row>
    <row r="184" spans="1:65" s="14" customFormat="1" ht="11.25">
      <c r="B184" s="216"/>
      <c r="C184" s="217"/>
      <c r="D184" s="206" t="s">
        <v>145</v>
      </c>
      <c r="E184" s="218" t="s">
        <v>1</v>
      </c>
      <c r="F184" s="219" t="s">
        <v>147</v>
      </c>
      <c r="G184" s="217"/>
      <c r="H184" s="220">
        <v>4.83</v>
      </c>
      <c r="I184" s="221"/>
      <c r="J184" s="217"/>
      <c r="K184" s="217"/>
      <c r="L184" s="222"/>
      <c r="M184" s="223"/>
      <c r="N184" s="224"/>
      <c r="O184" s="224"/>
      <c r="P184" s="224"/>
      <c r="Q184" s="224"/>
      <c r="R184" s="224"/>
      <c r="S184" s="224"/>
      <c r="T184" s="225"/>
      <c r="AT184" s="226" t="s">
        <v>145</v>
      </c>
      <c r="AU184" s="226" t="s">
        <v>84</v>
      </c>
      <c r="AV184" s="14" t="s">
        <v>143</v>
      </c>
      <c r="AW184" s="14" t="s">
        <v>30</v>
      </c>
      <c r="AX184" s="14" t="s">
        <v>82</v>
      </c>
      <c r="AY184" s="226" t="s">
        <v>135</v>
      </c>
    </row>
    <row r="185" spans="1:65" s="2" customFormat="1" ht="55.5" customHeight="1">
      <c r="A185" s="34"/>
      <c r="B185" s="35"/>
      <c r="C185" s="191" t="s">
        <v>212</v>
      </c>
      <c r="D185" s="191" t="s">
        <v>138</v>
      </c>
      <c r="E185" s="192" t="s">
        <v>373</v>
      </c>
      <c r="F185" s="193" t="s">
        <v>374</v>
      </c>
      <c r="G185" s="194" t="s">
        <v>198</v>
      </c>
      <c r="H185" s="195">
        <v>3.5</v>
      </c>
      <c r="I185" s="196"/>
      <c r="J185" s="197">
        <f>ROUND(I185*H185,2)</f>
        <v>0</v>
      </c>
      <c r="K185" s="193" t="s">
        <v>142</v>
      </c>
      <c r="L185" s="39"/>
      <c r="M185" s="198" t="s">
        <v>1</v>
      </c>
      <c r="N185" s="199" t="s">
        <v>39</v>
      </c>
      <c r="O185" s="71"/>
      <c r="P185" s="200">
        <f>O185*H185</f>
        <v>0</v>
      </c>
      <c r="Q185" s="200">
        <v>0</v>
      </c>
      <c r="R185" s="200">
        <f>Q185*H185</f>
        <v>0</v>
      </c>
      <c r="S185" s="200">
        <v>0</v>
      </c>
      <c r="T185" s="201">
        <f>S185*H185</f>
        <v>0</v>
      </c>
      <c r="U185" s="34"/>
      <c r="V185" s="34"/>
      <c r="W185" s="34"/>
      <c r="X185" s="34"/>
      <c r="Y185" s="34"/>
      <c r="Z185" s="34"/>
      <c r="AA185" s="34"/>
      <c r="AB185" s="34"/>
      <c r="AC185" s="34"/>
      <c r="AD185" s="34"/>
      <c r="AE185" s="34"/>
      <c r="AR185" s="202" t="s">
        <v>143</v>
      </c>
      <c r="AT185" s="202" t="s">
        <v>138</v>
      </c>
      <c r="AU185" s="202" t="s">
        <v>84</v>
      </c>
      <c r="AY185" s="17" t="s">
        <v>135</v>
      </c>
      <c r="BE185" s="203">
        <f>IF(N185="základní",J185,0)</f>
        <v>0</v>
      </c>
      <c r="BF185" s="203">
        <f>IF(N185="snížená",J185,0)</f>
        <v>0</v>
      </c>
      <c r="BG185" s="203">
        <f>IF(N185="zákl. přenesená",J185,0)</f>
        <v>0</v>
      </c>
      <c r="BH185" s="203">
        <f>IF(N185="sníž. přenesená",J185,0)</f>
        <v>0</v>
      </c>
      <c r="BI185" s="203">
        <f>IF(N185="nulová",J185,0)</f>
        <v>0</v>
      </c>
      <c r="BJ185" s="17" t="s">
        <v>82</v>
      </c>
      <c r="BK185" s="203">
        <f>ROUND(I185*H185,2)</f>
        <v>0</v>
      </c>
      <c r="BL185" s="17" t="s">
        <v>143</v>
      </c>
      <c r="BM185" s="202" t="s">
        <v>448</v>
      </c>
    </row>
    <row r="186" spans="1:65" s="13" customFormat="1" ht="11.25">
      <c r="B186" s="204"/>
      <c r="C186" s="205"/>
      <c r="D186" s="206" t="s">
        <v>145</v>
      </c>
      <c r="E186" s="207" t="s">
        <v>1</v>
      </c>
      <c r="F186" s="208" t="s">
        <v>449</v>
      </c>
      <c r="G186" s="205"/>
      <c r="H186" s="209">
        <v>3.5</v>
      </c>
      <c r="I186" s="210"/>
      <c r="J186" s="205"/>
      <c r="K186" s="205"/>
      <c r="L186" s="211"/>
      <c r="M186" s="212"/>
      <c r="N186" s="213"/>
      <c r="O186" s="213"/>
      <c r="P186" s="213"/>
      <c r="Q186" s="213"/>
      <c r="R186" s="213"/>
      <c r="S186" s="213"/>
      <c r="T186" s="214"/>
      <c r="AT186" s="215" t="s">
        <v>145</v>
      </c>
      <c r="AU186" s="215" t="s">
        <v>84</v>
      </c>
      <c r="AV186" s="13" t="s">
        <v>84</v>
      </c>
      <c r="AW186" s="13" t="s">
        <v>30</v>
      </c>
      <c r="AX186" s="13" t="s">
        <v>74</v>
      </c>
      <c r="AY186" s="215" t="s">
        <v>135</v>
      </c>
    </row>
    <row r="187" spans="1:65" s="14" customFormat="1" ht="11.25">
      <c r="B187" s="216"/>
      <c r="C187" s="217"/>
      <c r="D187" s="206" t="s">
        <v>145</v>
      </c>
      <c r="E187" s="218" t="s">
        <v>1</v>
      </c>
      <c r="F187" s="219" t="s">
        <v>147</v>
      </c>
      <c r="G187" s="217"/>
      <c r="H187" s="220">
        <v>3.5</v>
      </c>
      <c r="I187" s="221"/>
      <c r="J187" s="217"/>
      <c r="K187" s="217"/>
      <c r="L187" s="222"/>
      <c r="M187" s="223"/>
      <c r="N187" s="224"/>
      <c r="O187" s="224"/>
      <c r="P187" s="224"/>
      <c r="Q187" s="224"/>
      <c r="R187" s="224"/>
      <c r="S187" s="224"/>
      <c r="T187" s="225"/>
      <c r="AT187" s="226" t="s">
        <v>145</v>
      </c>
      <c r="AU187" s="226" t="s">
        <v>84</v>
      </c>
      <c r="AV187" s="14" t="s">
        <v>143</v>
      </c>
      <c r="AW187" s="14" t="s">
        <v>30</v>
      </c>
      <c r="AX187" s="14" t="s">
        <v>82</v>
      </c>
      <c r="AY187" s="226" t="s">
        <v>135</v>
      </c>
    </row>
    <row r="188" spans="1:65" s="2" customFormat="1" ht="21.75" customHeight="1">
      <c r="A188" s="34"/>
      <c r="B188" s="35"/>
      <c r="C188" s="227" t="s">
        <v>7</v>
      </c>
      <c r="D188" s="227" t="s">
        <v>202</v>
      </c>
      <c r="E188" s="228" t="s">
        <v>377</v>
      </c>
      <c r="F188" s="229" t="s">
        <v>378</v>
      </c>
      <c r="G188" s="230" t="s">
        <v>198</v>
      </c>
      <c r="H188" s="231">
        <v>2.1</v>
      </c>
      <c r="I188" s="232"/>
      <c r="J188" s="233">
        <f>ROUND(I188*H188,2)</f>
        <v>0</v>
      </c>
      <c r="K188" s="229" t="s">
        <v>142</v>
      </c>
      <c r="L188" s="234"/>
      <c r="M188" s="235" t="s">
        <v>1</v>
      </c>
      <c r="N188" s="236" t="s">
        <v>39</v>
      </c>
      <c r="O188" s="71"/>
      <c r="P188" s="200">
        <f>O188*H188</f>
        <v>0</v>
      </c>
      <c r="Q188" s="200">
        <v>2.234</v>
      </c>
      <c r="R188" s="200">
        <f>Q188*H188</f>
        <v>4.6913999999999998</v>
      </c>
      <c r="S188" s="200">
        <v>0</v>
      </c>
      <c r="T188" s="201">
        <f>S188*H188</f>
        <v>0</v>
      </c>
      <c r="U188" s="34"/>
      <c r="V188" s="34"/>
      <c r="W188" s="34"/>
      <c r="X188" s="34"/>
      <c r="Y188" s="34"/>
      <c r="Z188" s="34"/>
      <c r="AA188" s="34"/>
      <c r="AB188" s="34"/>
      <c r="AC188" s="34"/>
      <c r="AD188" s="34"/>
      <c r="AE188" s="34"/>
      <c r="AR188" s="202" t="s">
        <v>175</v>
      </c>
      <c r="AT188" s="202" t="s">
        <v>202</v>
      </c>
      <c r="AU188" s="202" t="s">
        <v>84</v>
      </c>
      <c r="AY188" s="17" t="s">
        <v>135</v>
      </c>
      <c r="BE188" s="203">
        <f>IF(N188="základní",J188,0)</f>
        <v>0</v>
      </c>
      <c r="BF188" s="203">
        <f>IF(N188="snížená",J188,0)</f>
        <v>0</v>
      </c>
      <c r="BG188" s="203">
        <f>IF(N188="zákl. přenesená",J188,0)</f>
        <v>0</v>
      </c>
      <c r="BH188" s="203">
        <f>IF(N188="sníž. přenesená",J188,0)</f>
        <v>0</v>
      </c>
      <c r="BI188" s="203">
        <f>IF(N188="nulová",J188,0)</f>
        <v>0</v>
      </c>
      <c r="BJ188" s="17" t="s">
        <v>82</v>
      </c>
      <c r="BK188" s="203">
        <f>ROUND(I188*H188,2)</f>
        <v>0</v>
      </c>
      <c r="BL188" s="17" t="s">
        <v>143</v>
      </c>
      <c r="BM188" s="202" t="s">
        <v>450</v>
      </c>
    </row>
    <row r="189" spans="1:65" s="13" customFormat="1" ht="11.25">
      <c r="B189" s="204"/>
      <c r="C189" s="205"/>
      <c r="D189" s="206" t="s">
        <v>145</v>
      </c>
      <c r="E189" s="207" t="s">
        <v>1</v>
      </c>
      <c r="F189" s="208" t="s">
        <v>451</v>
      </c>
      <c r="G189" s="205"/>
      <c r="H189" s="209">
        <v>2.1</v>
      </c>
      <c r="I189" s="210"/>
      <c r="J189" s="205"/>
      <c r="K189" s="205"/>
      <c r="L189" s="211"/>
      <c r="M189" s="212"/>
      <c r="N189" s="213"/>
      <c r="O189" s="213"/>
      <c r="P189" s="213"/>
      <c r="Q189" s="213"/>
      <c r="R189" s="213"/>
      <c r="S189" s="213"/>
      <c r="T189" s="214"/>
      <c r="AT189" s="215" t="s">
        <v>145</v>
      </c>
      <c r="AU189" s="215" t="s">
        <v>84</v>
      </c>
      <c r="AV189" s="13" t="s">
        <v>84</v>
      </c>
      <c r="AW189" s="13" t="s">
        <v>30</v>
      </c>
      <c r="AX189" s="13" t="s">
        <v>74</v>
      </c>
      <c r="AY189" s="215" t="s">
        <v>135</v>
      </c>
    </row>
    <row r="190" spans="1:65" s="14" customFormat="1" ht="11.25">
      <c r="B190" s="216"/>
      <c r="C190" s="217"/>
      <c r="D190" s="206" t="s">
        <v>145</v>
      </c>
      <c r="E190" s="218" t="s">
        <v>1</v>
      </c>
      <c r="F190" s="219" t="s">
        <v>147</v>
      </c>
      <c r="G190" s="217"/>
      <c r="H190" s="220">
        <v>2.1</v>
      </c>
      <c r="I190" s="221"/>
      <c r="J190" s="217"/>
      <c r="K190" s="217"/>
      <c r="L190" s="222"/>
      <c r="M190" s="223"/>
      <c r="N190" s="224"/>
      <c r="O190" s="224"/>
      <c r="P190" s="224"/>
      <c r="Q190" s="224"/>
      <c r="R190" s="224"/>
      <c r="S190" s="224"/>
      <c r="T190" s="225"/>
      <c r="AT190" s="226" t="s">
        <v>145</v>
      </c>
      <c r="AU190" s="226" t="s">
        <v>84</v>
      </c>
      <c r="AV190" s="14" t="s">
        <v>143</v>
      </c>
      <c r="AW190" s="14" t="s">
        <v>30</v>
      </c>
      <c r="AX190" s="14" t="s">
        <v>82</v>
      </c>
      <c r="AY190" s="226" t="s">
        <v>135</v>
      </c>
    </row>
    <row r="191" spans="1:65" s="12" customFormat="1" ht="25.9" customHeight="1">
      <c r="B191" s="175"/>
      <c r="C191" s="176"/>
      <c r="D191" s="177" t="s">
        <v>73</v>
      </c>
      <c r="E191" s="178" t="s">
        <v>283</v>
      </c>
      <c r="F191" s="178" t="s">
        <v>284</v>
      </c>
      <c r="G191" s="176"/>
      <c r="H191" s="176"/>
      <c r="I191" s="179"/>
      <c r="J191" s="180">
        <f>BK191</f>
        <v>0</v>
      </c>
      <c r="K191" s="176"/>
      <c r="L191" s="181"/>
      <c r="M191" s="182"/>
      <c r="N191" s="183"/>
      <c r="O191" s="183"/>
      <c r="P191" s="184">
        <f>SUM(P192:P222)</f>
        <v>0</v>
      </c>
      <c r="Q191" s="183"/>
      <c r="R191" s="184">
        <f>SUM(R192:R222)</f>
        <v>0</v>
      </c>
      <c r="S191" s="183"/>
      <c r="T191" s="185">
        <f>SUM(T192:T222)</f>
        <v>0</v>
      </c>
      <c r="AR191" s="186" t="s">
        <v>143</v>
      </c>
      <c r="AT191" s="187" t="s">
        <v>73</v>
      </c>
      <c r="AU191" s="187" t="s">
        <v>74</v>
      </c>
      <c r="AY191" s="186" t="s">
        <v>135</v>
      </c>
      <c r="BK191" s="188">
        <f>SUM(BK192:BK222)</f>
        <v>0</v>
      </c>
    </row>
    <row r="192" spans="1:65" s="2" customFormat="1" ht="78" customHeight="1">
      <c r="A192" s="34"/>
      <c r="B192" s="35"/>
      <c r="C192" s="191" t="s">
        <v>253</v>
      </c>
      <c r="D192" s="191" t="s">
        <v>138</v>
      </c>
      <c r="E192" s="192" t="s">
        <v>381</v>
      </c>
      <c r="F192" s="193" t="s">
        <v>382</v>
      </c>
      <c r="G192" s="194" t="s">
        <v>159</v>
      </c>
      <c r="H192" s="195">
        <v>1</v>
      </c>
      <c r="I192" s="196"/>
      <c r="J192" s="197">
        <f>ROUND(I192*H192,2)</f>
        <v>0</v>
      </c>
      <c r="K192" s="193" t="s">
        <v>142</v>
      </c>
      <c r="L192" s="39"/>
      <c r="M192" s="198" t="s">
        <v>1</v>
      </c>
      <c r="N192" s="199" t="s">
        <v>39</v>
      </c>
      <c r="O192" s="71"/>
      <c r="P192" s="200">
        <f>O192*H192</f>
        <v>0</v>
      </c>
      <c r="Q192" s="200">
        <v>0</v>
      </c>
      <c r="R192" s="200">
        <f>Q192*H192</f>
        <v>0</v>
      </c>
      <c r="S192" s="200">
        <v>0</v>
      </c>
      <c r="T192" s="201">
        <f>S192*H192</f>
        <v>0</v>
      </c>
      <c r="U192" s="34"/>
      <c r="V192" s="34"/>
      <c r="W192" s="34"/>
      <c r="X192" s="34"/>
      <c r="Y192" s="34"/>
      <c r="Z192" s="34"/>
      <c r="AA192" s="34"/>
      <c r="AB192" s="34"/>
      <c r="AC192" s="34"/>
      <c r="AD192" s="34"/>
      <c r="AE192" s="34"/>
      <c r="AR192" s="202" t="s">
        <v>143</v>
      </c>
      <c r="AT192" s="202" t="s">
        <v>138</v>
      </c>
      <c r="AU192" s="202" t="s">
        <v>82</v>
      </c>
      <c r="AY192" s="17" t="s">
        <v>135</v>
      </c>
      <c r="BE192" s="203">
        <f>IF(N192="základní",J192,0)</f>
        <v>0</v>
      </c>
      <c r="BF192" s="203">
        <f>IF(N192="snížená",J192,0)</f>
        <v>0</v>
      </c>
      <c r="BG192" s="203">
        <f>IF(N192="zákl. přenesená",J192,0)</f>
        <v>0</v>
      </c>
      <c r="BH192" s="203">
        <f>IF(N192="sníž. přenesená",J192,0)</f>
        <v>0</v>
      </c>
      <c r="BI192" s="203">
        <f>IF(N192="nulová",J192,0)</f>
        <v>0</v>
      </c>
      <c r="BJ192" s="17" t="s">
        <v>82</v>
      </c>
      <c r="BK192" s="203">
        <f>ROUND(I192*H192,2)</f>
        <v>0</v>
      </c>
      <c r="BL192" s="17" t="s">
        <v>143</v>
      </c>
      <c r="BM192" s="202" t="s">
        <v>452</v>
      </c>
    </row>
    <row r="193" spans="1:65" s="13" customFormat="1" ht="11.25">
      <c r="B193" s="204"/>
      <c r="C193" s="205"/>
      <c r="D193" s="206" t="s">
        <v>145</v>
      </c>
      <c r="E193" s="207" t="s">
        <v>1</v>
      </c>
      <c r="F193" s="208" t="s">
        <v>82</v>
      </c>
      <c r="G193" s="205"/>
      <c r="H193" s="209">
        <v>1</v>
      </c>
      <c r="I193" s="210"/>
      <c r="J193" s="205"/>
      <c r="K193" s="205"/>
      <c r="L193" s="211"/>
      <c r="M193" s="212"/>
      <c r="N193" s="213"/>
      <c r="O193" s="213"/>
      <c r="P193" s="213"/>
      <c r="Q193" s="213"/>
      <c r="R193" s="213"/>
      <c r="S193" s="213"/>
      <c r="T193" s="214"/>
      <c r="AT193" s="215" t="s">
        <v>145</v>
      </c>
      <c r="AU193" s="215" t="s">
        <v>82</v>
      </c>
      <c r="AV193" s="13" t="s">
        <v>84</v>
      </c>
      <c r="AW193" s="13" t="s">
        <v>30</v>
      </c>
      <c r="AX193" s="13" t="s">
        <v>74</v>
      </c>
      <c r="AY193" s="215" t="s">
        <v>135</v>
      </c>
    </row>
    <row r="194" spans="1:65" s="14" customFormat="1" ht="11.25">
      <c r="B194" s="216"/>
      <c r="C194" s="217"/>
      <c r="D194" s="206" t="s">
        <v>145</v>
      </c>
      <c r="E194" s="218" t="s">
        <v>1</v>
      </c>
      <c r="F194" s="219" t="s">
        <v>147</v>
      </c>
      <c r="G194" s="217"/>
      <c r="H194" s="220">
        <v>1</v>
      </c>
      <c r="I194" s="221"/>
      <c r="J194" s="217"/>
      <c r="K194" s="217"/>
      <c r="L194" s="222"/>
      <c r="M194" s="223"/>
      <c r="N194" s="224"/>
      <c r="O194" s="224"/>
      <c r="P194" s="224"/>
      <c r="Q194" s="224"/>
      <c r="R194" s="224"/>
      <c r="S194" s="224"/>
      <c r="T194" s="225"/>
      <c r="AT194" s="226" t="s">
        <v>145</v>
      </c>
      <c r="AU194" s="226" t="s">
        <v>82</v>
      </c>
      <c r="AV194" s="14" t="s">
        <v>143</v>
      </c>
      <c r="AW194" s="14" t="s">
        <v>30</v>
      </c>
      <c r="AX194" s="14" t="s">
        <v>82</v>
      </c>
      <c r="AY194" s="226" t="s">
        <v>135</v>
      </c>
    </row>
    <row r="195" spans="1:65" s="2" customFormat="1" ht="24.2" customHeight="1">
      <c r="A195" s="34"/>
      <c r="B195" s="35"/>
      <c r="C195" s="191" t="s">
        <v>258</v>
      </c>
      <c r="D195" s="191" t="s">
        <v>138</v>
      </c>
      <c r="E195" s="192" t="s">
        <v>384</v>
      </c>
      <c r="F195" s="193" t="s">
        <v>385</v>
      </c>
      <c r="G195" s="194" t="s">
        <v>386</v>
      </c>
      <c r="H195" s="195">
        <v>1</v>
      </c>
      <c r="I195" s="196"/>
      <c r="J195" s="197">
        <f>ROUND(I195*H195,2)</f>
        <v>0</v>
      </c>
      <c r="K195" s="193" t="s">
        <v>142</v>
      </c>
      <c r="L195" s="39"/>
      <c r="M195" s="198" t="s">
        <v>1</v>
      </c>
      <c r="N195" s="199" t="s">
        <v>39</v>
      </c>
      <c r="O195" s="71"/>
      <c r="P195" s="200">
        <f>O195*H195</f>
        <v>0</v>
      </c>
      <c r="Q195" s="200">
        <v>0</v>
      </c>
      <c r="R195" s="200">
        <f>Q195*H195</f>
        <v>0</v>
      </c>
      <c r="S195" s="200">
        <v>0</v>
      </c>
      <c r="T195" s="201">
        <f>S195*H195</f>
        <v>0</v>
      </c>
      <c r="U195" s="34"/>
      <c r="V195" s="34"/>
      <c r="W195" s="34"/>
      <c r="X195" s="34"/>
      <c r="Y195" s="34"/>
      <c r="Z195" s="34"/>
      <c r="AA195" s="34"/>
      <c r="AB195" s="34"/>
      <c r="AC195" s="34"/>
      <c r="AD195" s="34"/>
      <c r="AE195" s="34"/>
      <c r="AR195" s="202" t="s">
        <v>143</v>
      </c>
      <c r="AT195" s="202" t="s">
        <v>138</v>
      </c>
      <c r="AU195" s="202" t="s">
        <v>82</v>
      </c>
      <c r="AY195" s="17" t="s">
        <v>135</v>
      </c>
      <c r="BE195" s="203">
        <f>IF(N195="základní",J195,0)</f>
        <v>0</v>
      </c>
      <c r="BF195" s="203">
        <f>IF(N195="snížená",J195,0)</f>
        <v>0</v>
      </c>
      <c r="BG195" s="203">
        <f>IF(N195="zákl. přenesená",J195,0)</f>
        <v>0</v>
      </c>
      <c r="BH195" s="203">
        <f>IF(N195="sníž. přenesená",J195,0)</f>
        <v>0</v>
      </c>
      <c r="BI195" s="203">
        <f>IF(N195="nulová",J195,0)</f>
        <v>0</v>
      </c>
      <c r="BJ195" s="17" t="s">
        <v>82</v>
      </c>
      <c r="BK195" s="203">
        <f>ROUND(I195*H195,2)</f>
        <v>0</v>
      </c>
      <c r="BL195" s="17" t="s">
        <v>143</v>
      </c>
      <c r="BM195" s="202" t="s">
        <v>453</v>
      </c>
    </row>
    <row r="196" spans="1:65" s="13" customFormat="1" ht="11.25">
      <c r="B196" s="204"/>
      <c r="C196" s="205"/>
      <c r="D196" s="206" t="s">
        <v>145</v>
      </c>
      <c r="E196" s="207" t="s">
        <v>1</v>
      </c>
      <c r="F196" s="208" t="s">
        <v>82</v>
      </c>
      <c r="G196" s="205"/>
      <c r="H196" s="209">
        <v>1</v>
      </c>
      <c r="I196" s="210"/>
      <c r="J196" s="205"/>
      <c r="K196" s="205"/>
      <c r="L196" s="211"/>
      <c r="M196" s="212"/>
      <c r="N196" s="213"/>
      <c r="O196" s="213"/>
      <c r="P196" s="213"/>
      <c r="Q196" s="213"/>
      <c r="R196" s="213"/>
      <c r="S196" s="213"/>
      <c r="T196" s="214"/>
      <c r="AT196" s="215" t="s">
        <v>145</v>
      </c>
      <c r="AU196" s="215" t="s">
        <v>82</v>
      </c>
      <c r="AV196" s="13" t="s">
        <v>84</v>
      </c>
      <c r="AW196" s="13" t="s">
        <v>30</v>
      </c>
      <c r="AX196" s="13" t="s">
        <v>74</v>
      </c>
      <c r="AY196" s="215" t="s">
        <v>135</v>
      </c>
    </row>
    <row r="197" spans="1:65" s="14" customFormat="1" ht="11.25">
      <c r="B197" s="216"/>
      <c r="C197" s="217"/>
      <c r="D197" s="206" t="s">
        <v>145</v>
      </c>
      <c r="E197" s="218" t="s">
        <v>1</v>
      </c>
      <c r="F197" s="219" t="s">
        <v>147</v>
      </c>
      <c r="G197" s="217"/>
      <c r="H197" s="220">
        <v>1</v>
      </c>
      <c r="I197" s="221"/>
      <c r="J197" s="217"/>
      <c r="K197" s="217"/>
      <c r="L197" s="222"/>
      <c r="M197" s="223"/>
      <c r="N197" s="224"/>
      <c r="O197" s="224"/>
      <c r="P197" s="224"/>
      <c r="Q197" s="224"/>
      <c r="R197" s="224"/>
      <c r="S197" s="224"/>
      <c r="T197" s="225"/>
      <c r="AT197" s="226" t="s">
        <v>145</v>
      </c>
      <c r="AU197" s="226" t="s">
        <v>82</v>
      </c>
      <c r="AV197" s="14" t="s">
        <v>143</v>
      </c>
      <c r="AW197" s="14" t="s">
        <v>30</v>
      </c>
      <c r="AX197" s="14" t="s">
        <v>82</v>
      </c>
      <c r="AY197" s="226" t="s">
        <v>135</v>
      </c>
    </row>
    <row r="198" spans="1:65" s="2" customFormat="1" ht="134.25" customHeight="1">
      <c r="A198" s="34"/>
      <c r="B198" s="35"/>
      <c r="C198" s="191" t="s">
        <v>263</v>
      </c>
      <c r="D198" s="191" t="s">
        <v>138</v>
      </c>
      <c r="E198" s="192" t="s">
        <v>388</v>
      </c>
      <c r="F198" s="193" t="s">
        <v>389</v>
      </c>
      <c r="G198" s="194" t="s">
        <v>159</v>
      </c>
      <c r="H198" s="195">
        <v>99.784999999999997</v>
      </c>
      <c r="I198" s="196"/>
      <c r="J198" s="197">
        <f>ROUND(I198*H198,2)</f>
        <v>0</v>
      </c>
      <c r="K198" s="193" t="s">
        <v>142</v>
      </c>
      <c r="L198" s="39"/>
      <c r="M198" s="198" t="s">
        <v>1</v>
      </c>
      <c r="N198" s="199" t="s">
        <v>39</v>
      </c>
      <c r="O198" s="71"/>
      <c r="P198" s="200">
        <f>O198*H198</f>
        <v>0</v>
      </c>
      <c r="Q198" s="200">
        <v>0</v>
      </c>
      <c r="R198" s="200">
        <f>Q198*H198</f>
        <v>0</v>
      </c>
      <c r="S198" s="200">
        <v>0</v>
      </c>
      <c r="T198" s="201">
        <f>S198*H198</f>
        <v>0</v>
      </c>
      <c r="U198" s="34"/>
      <c r="V198" s="34"/>
      <c r="W198" s="34"/>
      <c r="X198" s="34"/>
      <c r="Y198" s="34"/>
      <c r="Z198" s="34"/>
      <c r="AA198" s="34"/>
      <c r="AB198" s="34"/>
      <c r="AC198" s="34"/>
      <c r="AD198" s="34"/>
      <c r="AE198" s="34"/>
      <c r="AR198" s="202" t="s">
        <v>288</v>
      </c>
      <c r="AT198" s="202" t="s">
        <v>138</v>
      </c>
      <c r="AU198" s="202" t="s">
        <v>82</v>
      </c>
      <c r="AY198" s="17" t="s">
        <v>135</v>
      </c>
      <c r="BE198" s="203">
        <f>IF(N198="základní",J198,0)</f>
        <v>0</v>
      </c>
      <c r="BF198" s="203">
        <f>IF(N198="snížená",J198,0)</f>
        <v>0</v>
      </c>
      <c r="BG198" s="203">
        <f>IF(N198="zákl. přenesená",J198,0)</f>
        <v>0</v>
      </c>
      <c r="BH198" s="203">
        <f>IF(N198="sníž. přenesená",J198,0)</f>
        <v>0</v>
      </c>
      <c r="BI198" s="203">
        <f>IF(N198="nulová",J198,0)</f>
        <v>0</v>
      </c>
      <c r="BJ198" s="17" t="s">
        <v>82</v>
      </c>
      <c r="BK198" s="203">
        <f>ROUND(I198*H198,2)</f>
        <v>0</v>
      </c>
      <c r="BL198" s="17" t="s">
        <v>288</v>
      </c>
      <c r="BM198" s="202" t="s">
        <v>454</v>
      </c>
    </row>
    <row r="199" spans="1:65" s="13" customFormat="1" ht="11.25">
      <c r="B199" s="204"/>
      <c r="C199" s="205"/>
      <c r="D199" s="206" t="s">
        <v>145</v>
      </c>
      <c r="E199" s="207" t="s">
        <v>1</v>
      </c>
      <c r="F199" s="208" t="s">
        <v>391</v>
      </c>
      <c r="G199" s="205"/>
      <c r="H199" s="209">
        <v>70.875</v>
      </c>
      <c r="I199" s="210"/>
      <c r="J199" s="205"/>
      <c r="K199" s="205"/>
      <c r="L199" s="211"/>
      <c r="M199" s="212"/>
      <c r="N199" s="213"/>
      <c r="O199" s="213"/>
      <c r="P199" s="213"/>
      <c r="Q199" s="213"/>
      <c r="R199" s="213"/>
      <c r="S199" s="213"/>
      <c r="T199" s="214"/>
      <c r="AT199" s="215" t="s">
        <v>145</v>
      </c>
      <c r="AU199" s="215" t="s">
        <v>82</v>
      </c>
      <c r="AV199" s="13" t="s">
        <v>84</v>
      </c>
      <c r="AW199" s="13" t="s">
        <v>30</v>
      </c>
      <c r="AX199" s="13" t="s">
        <v>74</v>
      </c>
      <c r="AY199" s="215" t="s">
        <v>135</v>
      </c>
    </row>
    <row r="200" spans="1:65" s="13" customFormat="1" ht="11.25">
      <c r="B200" s="204"/>
      <c r="C200" s="205"/>
      <c r="D200" s="206" t="s">
        <v>145</v>
      </c>
      <c r="E200" s="207" t="s">
        <v>1</v>
      </c>
      <c r="F200" s="208" t="s">
        <v>392</v>
      </c>
      <c r="G200" s="205"/>
      <c r="H200" s="209">
        <v>3.15</v>
      </c>
      <c r="I200" s="210"/>
      <c r="J200" s="205"/>
      <c r="K200" s="205"/>
      <c r="L200" s="211"/>
      <c r="M200" s="212"/>
      <c r="N200" s="213"/>
      <c r="O200" s="213"/>
      <c r="P200" s="213"/>
      <c r="Q200" s="213"/>
      <c r="R200" s="213"/>
      <c r="S200" s="213"/>
      <c r="T200" s="214"/>
      <c r="AT200" s="215" t="s">
        <v>145</v>
      </c>
      <c r="AU200" s="215" t="s">
        <v>82</v>
      </c>
      <c r="AV200" s="13" t="s">
        <v>84</v>
      </c>
      <c r="AW200" s="13" t="s">
        <v>30</v>
      </c>
      <c r="AX200" s="13" t="s">
        <v>74</v>
      </c>
      <c r="AY200" s="215" t="s">
        <v>135</v>
      </c>
    </row>
    <row r="201" spans="1:65" s="13" customFormat="1" ht="11.25">
      <c r="B201" s="204"/>
      <c r="C201" s="205"/>
      <c r="D201" s="206" t="s">
        <v>145</v>
      </c>
      <c r="E201" s="207" t="s">
        <v>1</v>
      </c>
      <c r="F201" s="208" t="s">
        <v>393</v>
      </c>
      <c r="G201" s="205"/>
      <c r="H201" s="209">
        <v>25.76</v>
      </c>
      <c r="I201" s="210"/>
      <c r="J201" s="205"/>
      <c r="K201" s="205"/>
      <c r="L201" s="211"/>
      <c r="M201" s="212"/>
      <c r="N201" s="213"/>
      <c r="O201" s="213"/>
      <c r="P201" s="213"/>
      <c r="Q201" s="213"/>
      <c r="R201" s="213"/>
      <c r="S201" s="213"/>
      <c r="T201" s="214"/>
      <c r="AT201" s="215" t="s">
        <v>145</v>
      </c>
      <c r="AU201" s="215" t="s">
        <v>82</v>
      </c>
      <c r="AV201" s="13" t="s">
        <v>84</v>
      </c>
      <c r="AW201" s="13" t="s">
        <v>30</v>
      </c>
      <c r="AX201" s="13" t="s">
        <v>74</v>
      </c>
      <c r="AY201" s="215" t="s">
        <v>135</v>
      </c>
    </row>
    <row r="202" spans="1:65" s="14" customFormat="1" ht="11.25">
      <c r="B202" s="216"/>
      <c r="C202" s="217"/>
      <c r="D202" s="206" t="s">
        <v>145</v>
      </c>
      <c r="E202" s="218" t="s">
        <v>1</v>
      </c>
      <c r="F202" s="219" t="s">
        <v>147</v>
      </c>
      <c r="G202" s="217"/>
      <c r="H202" s="220">
        <v>99.784999999999997</v>
      </c>
      <c r="I202" s="221"/>
      <c r="J202" s="217"/>
      <c r="K202" s="217"/>
      <c r="L202" s="222"/>
      <c r="M202" s="223"/>
      <c r="N202" s="224"/>
      <c r="O202" s="224"/>
      <c r="P202" s="224"/>
      <c r="Q202" s="224"/>
      <c r="R202" s="224"/>
      <c r="S202" s="224"/>
      <c r="T202" s="225"/>
      <c r="AT202" s="226" t="s">
        <v>145</v>
      </c>
      <c r="AU202" s="226" t="s">
        <v>82</v>
      </c>
      <c r="AV202" s="14" t="s">
        <v>143</v>
      </c>
      <c r="AW202" s="14" t="s">
        <v>30</v>
      </c>
      <c r="AX202" s="14" t="s">
        <v>82</v>
      </c>
      <c r="AY202" s="226" t="s">
        <v>135</v>
      </c>
    </row>
    <row r="203" spans="1:65" s="2" customFormat="1" ht="156.75" customHeight="1">
      <c r="A203" s="34"/>
      <c r="B203" s="35"/>
      <c r="C203" s="191" t="s">
        <v>269</v>
      </c>
      <c r="D203" s="191" t="s">
        <v>138</v>
      </c>
      <c r="E203" s="192" t="s">
        <v>394</v>
      </c>
      <c r="F203" s="193" t="s">
        <v>395</v>
      </c>
      <c r="G203" s="194" t="s">
        <v>205</v>
      </c>
      <c r="H203" s="195">
        <v>24.010999999999999</v>
      </c>
      <c r="I203" s="196"/>
      <c r="J203" s="197">
        <f>ROUND(I203*H203,2)</f>
        <v>0</v>
      </c>
      <c r="K203" s="193" t="s">
        <v>142</v>
      </c>
      <c r="L203" s="39"/>
      <c r="M203" s="198" t="s">
        <v>1</v>
      </c>
      <c r="N203" s="199" t="s">
        <v>39</v>
      </c>
      <c r="O203" s="71"/>
      <c r="P203" s="200">
        <f>O203*H203</f>
        <v>0</v>
      </c>
      <c r="Q203" s="200">
        <v>0</v>
      </c>
      <c r="R203" s="200">
        <f>Q203*H203</f>
        <v>0</v>
      </c>
      <c r="S203" s="200">
        <v>0</v>
      </c>
      <c r="T203" s="201">
        <f>S203*H203</f>
        <v>0</v>
      </c>
      <c r="U203" s="34"/>
      <c r="V203" s="34"/>
      <c r="W203" s="34"/>
      <c r="X203" s="34"/>
      <c r="Y203" s="34"/>
      <c r="Z203" s="34"/>
      <c r="AA203" s="34"/>
      <c r="AB203" s="34"/>
      <c r="AC203" s="34"/>
      <c r="AD203" s="34"/>
      <c r="AE203" s="34"/>
      <c r="AR203" s="202" t="s">
        <v>288</v>
      </c>
      <c r="AT203" s="202" t="s">
        <v>138</v>
      </c>
      <c r="AU203" s="202" t="s">
        <v>82</v>
      </c>
      <c r="AY203" s="17" t="s">
        <v>135</v>
      </c>
      <c r="BE203" s="203">
        <f>IF(N203="základní",J203,0)</f>
        <v>0</v>
      </c>
      <c r="BF203" s="203">
        <f>IF(N203="snížená",J203,0)</f>
        <v>0</v>
      </c>
      <c r="BG203" s="203">
        <f>IF(N203="zákl. přenesená",J203,0)</f>
        <v>0</v>
      </c>
      <c r="BH203" s="203">
        <f>IF(N203="sníž. přenesená",J203,0)</f>
        <v>0</v>
      </c>
      <c r="BI203" s="203">
        <f>IF(N203="nulová",J203,0)</f>
        <v>0</v>
      </c>
      <c r="BJ203" s="17" t="s">
        <v>82</v>
      </c>
      <c r="BK203" s="203">
        <f>ROUND(I203*H203,2)</f>
        <v>0</v>
      </c>
      <c r="BL203" s="17" t="s">
        <v>288</v>
      </c>
      <c r="BM203" s="202" t="s">
        <v>455</v>
      </c>
    </row>
    <row r="204" spans="1:65" s="13" customFormat="1" ht="11.25">
      <c r="B204" s="204"/>
      <c r="C204" s="205"/>
      <c r="D204" s="206" t="s">
        <v>145</v>
      </c>
      <c r="E204" s="207" t="s">
        <v>1</v>
      </c>
      <c r="F204" s="208" t="s">
        <v>397</v>
      </c>
      <c r="G204" s="205"/>
      <c r="H204" s="209">
        <v>19.32</v>
      </c>
      <c r="I204" s="210"/>
      <c r="J204" s="205"/>
      <c r="K204" s="205"/>
      <c r="L204" s="211"/>
      <c r="M204" s="212"/>
      <c r="N204" s="213"/>
      <c r="O204" s="213"/>
      <c r="P204" s="213"/>
      <c r="Q204" s="213"/>
      <c r="R204" s="213"/>
      <c r="S204" s="213"/>
      <c r="T204" s="214"/>
      <c r="AT204" s="215" t="s">
        <v>145</v>
      </c>
      <c r="AU204" s="215" t="s">
        <v>82</v>
      </c>
      <c r="AV204" s="13" t="s">
        <v>84</v>
      </c>
      <c r="AW204" s="13" t="s">
        <v>30</v>
      </c>
      <c r="AX204" s="13" t="s">
        <v>74</v>
      </c>
      <c r="AY204" s="215" t="s">
        <v>135</v>
      </c>
    </row>
    <row r="205" spans="1:65" s="13" customFormat="1" ht="11.25">
      <c r="B205" s="204"/>
      <c r="C205" s="205"/>
      <c r="D205" s="206" t="s">
        <v>145</v>
      </c>
      <c r="E205" s="207" t="s">
        <v>1</v>
      </c>
      <c r="F205" s="208" t="s">
        <v>456</v>
      </c>
      <c r="G205" s="205"/>
      <c r="H205" s="209">
        <v>4.6909999999999998</v>
      </c>
      <c r="I205" s="210"/>
      <c r="J205" s="205"/>
      <c r="K205" s="205"/>
      <c r="L205" s="211"/>
      <c r="M205" s="212"/>
      <c r="N205" s="213"/>
      <c r="O205" s="213"/>
      <c r="P205" s="213"/>
      <c r="Q205" s="213"/>
      <c r="R205" s="213"/>
      <c r="S205" s="213"/>
      <c r="T205" s="214"/>
      <c r="AT205" s="215" t="s">
        <v>145</v>
      </c>
      <c r="AU205" s="215" t="s">
        <v>82</v>
      </c>
      <c r="AV205" s="13" t="s">
        <v>84</v>
      </c>
      <c r="AW205" s="13" t="s">
        <v>30</v>
      </c>
      <c r="AX205" s="13" t="s">
        <v>74</v>
      </c>
      <c r="AY205" s="215" t="s">
        <v>135</v>
      </c>
    </row>
    <row r="206" spans="1:65" s="14" customFormat="1" ht="11.25">
      <c r="B206" s="216"/>
      <c r="C206" s="217"/>
      <c r="D206" s="206" t="s">
        <v>145</v>
      </c>
      <c r="E206" s="218" t="s">
        <v>1</v>
      </c>
      <c r="F206" s="219" t="s">
        <v>147</v>
      </c>
      <c r="G206" s="217"/>
      <c r="H206" s="220">
        <v>24.010999999999999</v>
      </c>
      <c r="I206" s="221"/>
      <c r="J206" s="217"/>
      <c r="K206" s="217"/>
      <c r="L206" s="222"/>
      <c r="M206" s="223"/>
      <c r="N206" s="224"/>
      <c r="O206" s="224"/>
      <c r="P206" s="224"/>
      <c r="Q206" s="224"/>
      <c r="R206" s="224"/>
      <c r="S206" s="224"/>
      <c r="T206" s="225"/>
      <c r="AT206" s="226" t="s">
        <v>145</v>
      </c>
      <c r="AU206" s="226" t="s">
        <v>82</v>
      </c>
      <c r="AV206" s="14" t="s">
        <v>143</v>
      </c>
      <c r="AW206" s="14" t="s">
        <v>30</v>
      </c>
      <c r="AX206" s="14" t="s">
        <v>82</v>
      </c>
      <c r="AY206" s="226" t="s">
        <v>135</v>
      </c>
    </row>
    <row r="207" spans="1:65" s="2" customFormat="1" ht="156.75" customHeight="1">
      <c r="A207" s="34"/>
      <c r="B207" s="35"/>
      <c r="C207" s="191" t="s">
        <v>273</v>
      </c>
      <c r="D207" s="191" t="s">
        <v>138</v>
      </c>
      <c r="E207" s="192" t="s">
        <v>292</v>
      </c>
      <c r="F207" s="193" t="s">
        <v>293</v>
      </c>
      <c r="G207" s="194" t="s">
        <v>205</v>
      </c>
      <c r="H207" s="195">
        <v>79.38</v>
      </c>
      <c r="I207" s="196"/>
      <c r="J207" s="197">
        <f>ROUND(I207*H207,2)</f>
        <v>0</v>
      </c>
      <c r="K207" s="193" t="s">
        <v>142</v>
      </c>
      <c r="L207" s="39"/>
      <c r="M207" s="198" t="s">
        <v>1</v>
      </c>
      <c r="N207" s="199" t="s">
        <v>39</v>
      </c>
      <c r="O207" s="71"/>
      <c r="P207" s="200">
        <f>O207*H207</f>
        <v>0</v>
      </c>
      <c r="Q207" s="200">
        <v>0</v>
      </c>
      <c r="R207" s="200">
        <f>Q207*H207</f>
        <v>0</v>
      </c>
      <c r="S207" s="200">
        <v>0</v>
      </c>
      <c r="T207" s="201">
        <f>S207*H207</f>
        <v>0</v>
      </c>
      <c r="U207" s="34"/>
      <c r="V207" s="34"/>
      <c r="W207" s="34"/>
      <c r="X207" s="34"/>
      <c r="Y207" s="34"/>
      <c r="Z207" s="34"/>
      <c r="AA207" s="34"/>
      <c r="AB207" s="34"/>
      <c r="AC207" s="34"/>
      <c r="AD207" s="34"/>
      <c r="AE207" s="34"/>
      <c r="AR207" s="202" t="s">
        <v>288</v>
      </c>
      <c r="AT207" s="202" t="s">
        <v>138</v>
      </c>
      <c r="AU207" s="202" t="s">
        <v>82</v>
      </c>
      <c r="AY207" s="17" t="s">
        <v>135</v>
      </c>
      <c r="BE207" s="203">
        <f>IF(N207="základní",J207,0)</f>
        <v>0</v>
      </c>
      <c r="BF207" s="203">
        <f>IF(N207="snížená",J207,0)</f>
        <v>0</v>
      </c>
      <c r="BG207" s="203">
        <f>IF(N207="zákl. přenesená",J207,0)</f>
        <v>0</v>
      </c>
      <c r="BH207" s="203">
        <f>IF(N207="sníž. přenesená",J207,0)</f>
        <v>0</v>
      </c>
      <c r="BI207" s="203">
        <f>IF(N207="nulová",J207,0)</f>
        <v>0</v>
      </c>
      <c r="BJ207" s="17" t="s">
        <v>82</v>
      </c>
      <c r="BK207" s="203">
        <f>ROUND(I207*H207,2)</f>
        <v>0</v>
      </c>
      <c r="BL207" s="17" t="s">
        <v>288</v>
      </c>
      <c r="BM207" s="202" t="s">
        <v>457</v>
      </c>
    </row>
    <row r="208" spans="1:65" s="13" customFormat="1" ht="11.25">
      <c r="B208" s="204"/>
      <c r="C208" s="205"/>
      <c r="D208" s="206" t="s">
        <v>145</v>
      </c>
      <c r="E208" s="207" t="s">
        <v>1</v>
      </c>
      <c r="F208" s="208" t="s">
        <v>458</v>
      </c>
      <c r="G208" s="205"/>
      <c r="H208" s="209">
        <v>79.38</v>
      </c>
      <c r="I208" s="210"/>
      <c r="J208" s="205"/>
      <c r="K208" s="205"/>
      <c r="L208" s="211"/>
      <c r="M208" s="212"/>
      <c r="N208" s="213"/>
      <c r="O208" s="213"/>
      <c r="P208" s="213"/>
      <c r="Q208" s="213"/>
      <c r="R208" s="213"/>
      <c r="S208" s="213"/>
      <c r="T208" s="214"/>
      <c r="AT208" s="215" t="s">
        <v>145</v>
      </c>
      <c r="AU208" s="215" t="s">
        <v>82</v>
      </c>
      <c r="AV208" s="13" t="s">
        <v>84</v>
      </c>
      <c r="AW208" s="13" t="s">
        <v>30</v>
      </c>
      <c r="AX208" s="13" t="s">
        <v>74</v>
      </c>
      <c r="AY208" s="215" t="s">
        <v>135</v>
      </c>
    </row>
    <row r="209" spans="1:65" s="14" customFormat="1" ht="11.25">
      <c r="B209" s="216"/>
      <c r="C209" s="217"/>
      <c r="D209" s="206" t="s">
        <v>145</v>
      </c>
      <c r="E209" s="218" t="s">
        <v>1</v>
      </c>
      <c r="F209" s="219" t="s">
        <v>147</v>
      </c>
      <c r="G209" s="217"/>
      <c r="H209" s="220">
        <v>79.38</v>
      </c>
      <c r="I209" s="221"/>
      <c r="J209" s="217"/>
      <c r="K209" s="217"/>
      <c r="L209" s="222"/>
      <c r="M209" s="223"/>
      <c r="N209" s="224"/>
      <c r="O209" s="224"/>
      <c r="P209" s="224"/>
      <c r="Q209" s="224"/>
      <c r="R209" s="224"/>
      <c r="S209" s="224"/>
      <c r="T209" s="225"/>
      <c r="AT209" s="226" t="s">
        <v>145</v>
      </c>
      <c r="AU209" s="226" t="s">
        <v>82</v>
      </c>
      <c r="AV209" s="14" t="s">
        <v>143</v>
      </c>
      <c r="AW209" s="14" t="s">
        <v>30</v>
      </c>
      <c r="AX209" s="14" t="s">
        <v>82</v>
      </c>
      <c r="AY209" s="226" t="s">
        <v>135</v>
      </c>
    </row>
    <row r="210" spans="1:65" s="2" customFormat="1" ht="168" customHeight="1">
      <c r="A210" s="34"/>
      <c r="B210" s="35"/>
      <c r="C210" s="191" t="s">
        <v>278</v>
      </c>
      <c r="D210" s="191" t="s">
        <v>138</v>
      </c>
      <c r="E210" s="192" t="s">
        <v>402</v>
      </c>
      <c r="F210" s="193" t="s">
        <v>403</v>
      </c>
      <c r="G210" s="194" t="s">
        <v>205</v>
      </c>
      <c r="H210" s="195">
        <v>6.6</v>
      </c>
      <c r="I210" s="196"/>
      <c r="J210" s="197">
        <f>ROUND(I210*H210,2)</f>
        <v>0</v>
      </c>
      <c r="K210" s="193" t="s">
        <v>142</v>
      </c>
      <c r="L210" s="39"/>
      <c r="M210" s="198" t="s">
        <v>1</v>
      </c>
      <c r="N210" s="199" t="s">
        <v>39</v>
      </c>
      <c r="O210" s="71"/>
      <c r="P210" s="200">
        <f>O210*H210</f>
        <v>0</v>
      </c>
      <c r="Q210" s="200">
        <v>0</v>
      </c>
      <c r="R210" s="200">
        <f>Q210*H210</f>
        <v>0</v>
      </c>
      <c r="S210" s="200">
        <v>0</v>
      </c>
      <c r="T210" s="201">
        <f>S210*H210</f>
        <v>0</v>
      </c>
      <c r="U210" s="34"/>
      <c r="V210" s="34"/>
      <c r="W210" s="34"/>
      <c r="X210" s="34"/>
      <c r="Y210" s="34"/>
      <c r="Z210" s="34"/>
      <c r="AA210" s="34"/>
      <c r="AB210" s="34"/>
      <c r="AC210" s="34"/>
      <c r="AD210" s="34"/>
      <c r="AE210" s="34"/>
      <c r="AR210" s="202" t="s">
        <v>288</v>
      </c>
      <c r="AT210" s="202" t="s">
        <v>138</v>
      </c>
      <c r="AU210" s="202" t="s">
        <v>82</v>
      </c>
      <c r="AY210" s="17" t="s">
        <v>135</v>
      </c>
      <c r="BE210" s="203">
        <f>IF(N210="základní",J210,0)</f>
        <v>0</v>
      </c>
      <c r="BF210" s="203">
        <f>IF(N210="snížená",J210,0)</f>
        <v>0</v>
      </c>
      <c r="BG210" s="203">
        <f>IF(N210="zákl. přenesená",J210,0)</f>
        <v>0</v>
      </c>
      <c r="BH210" s="203">
        <f>IF(N210="sníž. přenesená",J210,0)</f>
        <v>0</v>
      </c>
      <c r="BI210" s="203">
        <f>IF(N210="nulová",J210,0)</f>
        <v>0</v>
      </c>
      <c r="BJ210" s="17" t="s">
        <v>82</v>
      </c>
      <c r="BK210" s="203">
        <f>ROUND(I210*H210,2)</f>
        <v>0</v>
      </c>
      <c r="BL210" s="17" t="s">
        <v>288</v>
      </c>
      <c r="BM210" s="202" t="s">
        <v>459</v>
      </c>
    </row>
    <row r="211" spans="1:65" s="13" customFormat="1" ht="11.25">
      <c r="B211" s="204"/>
      <c r="C211" s="205"/>
      <c r="D211" s="206" t="s">
        <v>145</v>
      </c>
      <c r="E211" s="207" t="s">
        <v>1</v>
      </c>
      <c r="F211" s="208" t="s">
        <v>460</v>
      </c>
      <c r="G211" s="205"/>
      <c r="H211" s="209">
        <v>6.6</v>
      </c>
      <c r="I211" s="210"/>
      <c r="J211" s="205"/>
      <c r="K211" s="205"/>
      <c r="L211" s="211"/>
      <c r="M211" s="212"/>
      <c r="N211" s="213"/>
      <c r="O211" s="213"/>
      <c r="P211" s="213"/>
      <c r="Q211" s="213"/>
      <c r="R211" s="213"/>
      <c r="S211" s="213"/>
      <c r="T211" s="214"/>
      <c r="AT211" s="215" t="s">
        <v>145</v>
      </c>
      <c r="AU211" s="215" t="s">
        <v>82</v>
      </c>
      <c r="AV211" s="13" t="s">
        <v>84</v>
      </c>
      <c r="AW211" s="13" t="s">
        <v>30</v>
      </c>
      <c r="AX211" s="13" t="s">
        <v>74</v>
      </c>
      <c r="AY211" s="215" t="s">
        <v>135</v>
      </c>
    </row>
    <row r="212" spans="1:65" s="14" customFormat="1" ht="11.25">
      <c r="B212" s="216"/>
      <c r="C212" s="217"/>
      <c r="D212" s="206" t="s">
        <v>145</v>
      </c>
      <c r="E212" s="218" t="s">
        <v>1</v>
      </c>
      <c r="F212" s="219" t="s">
        <v>147</v>
      </c>
      <c r="G212" s="217"/>
      <c r="H212" s="220">
        <v>6.6</v>
      </c>
      <c r="I212" s="221"/>
      <c r="J212" s="217"/>
      <c r="K212" s="217"/>
      <c r="L212" s="222"/>
      <c r="M212" s="223"/>
      <c r="N212" s="224"/>
      <c r="O212" s="224"/>
      <c r="P212" s="224"/>
      <c r="Q212" s="224"/>
      <c r="R212" s="224"/>
      <c r="S212" s="224"/>
      <c r="T212" s="225"/>
      <c r="AT212" s="226" t="s">
        <v>145</v>
      </c>
      <c r="AU212" s="226" t="s">
        <v>82</v>
      </c>
      <c r="AV212" s="14" t="s">
        <v>143</v>
      </c>
      <c r="AW212" s="14" t="s">
        <v>30</v>
      </c>
      <c r="AX212" s="14" t="s">
        <v>82</v>
      </c>
      <c r="AY212" s="226" t="s">
        <v>135</v>
      </c>
    </row>
    <row r="213" spans="1:65" s="2" customFormat="1" ht="90" customHeight="1">
      <c r="A213" s="34"/>
      <c r="B213" s="35"/>
      <c r="C213" s="191" t="s">
        <v>401</v>
      </c>
      <c r="D213" s="191" t="s">
        <v>138</v>
      </c>
      <c r="E213" s="192" t="s">
        <v>297</v>
      </c>
      <c r="F213" s="193" t="s">
        <v>407</v>
      </c>
      <c r="G213" s="194" t="s">
        <v>159</v>
      </c>
      <c r="H213" s="195">
        <v>2</v>
      </c>
      <c r="I213" s="196"/>
      <c r="J213" s="197">
        <f>ROUND(I213*H213,2)</f>
        <v>0</v>
      </c>
      <c r="K213" s="193" t="s">
        <v>142</v>
      </c>
      <c r="L213" s="39"/>
      <c r="M213" s="198" t="s">
        <v>1</v>
      </c>
      <c r="N213" s="199" t="s">
        <v>39</v>
      </c>
      <c r="O213" s="71"/>
      <c r="P213" s="200">
        <f>O213*H213</f>
        <v>0</v>
      </c>
      <c r="Q213" s="200">
        <v>0</v>
      </c>
      <c r="R213" s="200">
        <f>Q213*H213</f>
        <v>0</v>
      </c>
      <c r="S213" s="200">
        <v>0</v>
      </c>
      <c r="T213" s="201">
        <f>S213*H213</f>
        <v>0</v>
      </c>
      <c r="U213" s="34"/>
      <c r="V213" s="34"/>
      <c r="W213" s="34"/>
      <c r="X213" s="34"/>
      <c r="Y213" s="34"/>
      <c r="Z213" s="34"/>
      <c r="AA213" s="34"/>
      <c r="AB213" s="34"/>
      <c r="AC213" s="34"/>
      <c r="AD213" s="34"/>
      <c r="AE213" s="34"/>
      <c r="AR213" s="202" t="s">
        <v>288</v>
      </c>
      <c r="AT213" s="202" t="s">
        <v>138</v>
      </c>
      <c r="AU213" s="202" t="s">
        <v>82</v>
      </c>
      <c r="AY213" s="17" t="s">
        <v>135</v>
      </c>
      <c r="BE213" s="203">
        <f>IF(N213="základní",J213,0)</f>
        <v>0</v>
      </c>
      <c r="BF213" s="203">
        <f>IF(N213="snížená",J213,0)</f>
        <v>0</v>
      </c>
      <c r="BG213" s="203">
        <f>IF(N213="zákl. přenesená",J213,0)</f>
        <v>0</v>
      </c>
      <c r="BH213" s="203">
        <f>IF(N213="sníž. přenesená",J213,0)</f>
        <v>0</v>
      </c>
      <c r="BI213" s="203">
        <f>IF(N213="nulová",J213,0)</f>
        <v>0</v>
      </c>
      <c r="BJ213" s="17" t="s">
        <v>82</v>
      </c>
      <c r="BK213" s="203">
        <f>ROUND(I213*H213,2)</f>
        <v>0</v>
      </c>
      <c r="BL213" s="17" t="s">
        <v>288</v>
      </c>
      <c r="BM213" s="202" t="s">
        <v>461</v>
      </c>
    </row>
    <row r="214" spans="1:65" s="13" customFormat="1" ht="11.25">
      <c r="B214" s="204"/>
      <c r="C214" s="205"/>
      <c r="D214" s="206" t="s">
        <v>145</v>
      </c>
      <c r="E214" s="207" t="s">
        <v>1</v>
      </c>
      <c r="F214" s="208" t="s">
        <v>84</v>
      </c>
      <c r="G214" s="205"/>
      <c r="H214" s="209">
        <v>2</v>
      </c>
      <c r="I214" s="210"/>
      <c r="J214" s="205"/>
      <c r="K214" s="205"/>
      <c r="L214" s="211"/>
      <c r="M214" s="212"/>
      <c r="N214" s="213"/>
      <c r="O214" s="213"/>
      <c r="P214" s="213"/>
      <c r="Q214" s="213"/>
      <c r="R214" s="213"/>
      <c r="S214" s="213"/>
      <c r="T214" s="214"/>
      <c r="AT214" s="215" t="s">
        <v>145</v>
      </c>
      <c r="AU214" s="215" t="s">
        <v>82</v>
      </c>
      <c r="AV214" s="13" t="s">
        <v>84</v>
      </c>
      <c r="AW214" s="13" t="s">
        <v>30</v>
      </c>
      <c r="AX214" s="13" t="s">
        <v>74</v>
      </c>
      <c r="AY214" s="215" t="s">
        <v>135</v>
      </c>
    </row>
    <row r="215" spans="1:65" s="14" customFormat="1" ht="11.25">
      <c r="B215" s="216"/>
      <c r="C215" s="217"/>
      <c r="D215" s="206" t="s">
        <v>145</v>
      </c>
      <c r="E215" s="218" t="s">
        <v>1</v>
      </c>
      <c r="F215" s="219" t="s">
        <v>147</v>
      </c>
      <c r="G215" s="217"/>
      <c r="H215" s="220">
        <v>2</v>
      </c>
      <c r="I215" s="221"/>
      <c r="J215" s="217"/>
      <c r="K215" s="217"/>
      <c r="L215" s="222"/>
      <c r="M215" s="223"/>
      <c r="N215" s="224"/>
      <c r="O215" s="224"/>
      <c r="P215" s="224"/>
      <c r="Q215" s="224"/>
      <c r="R215" s="224"/>
      <c r="S215" s="224"/>
      <c r="T215" s="225"/>
      <c r="AT215" s="226" t="s">
        <v>145</v>
      </c>
      <c r="AU215" s="226" t="s">
        <v>82</v>
      </c>
      <c r="AV215" s="14" t="s">
        <v>143</v>
      </c>
      <c r="AW215" s="14" t="s">
        <v>30</v>
      </c>
      <c r="AX215" s="14" t="s">
        <v>82</v>
      </c>
      <c r="AY215" s="226" t="s">
        <v>135</v>
      </c>
    </row>
    <row r="216" spans="1:65" s="2" customFormat="1" ht="90" customHeight="1">
      <c r="A216" s="34"/>
      <c r="B216" s="35"/>
      <c r="C216" s="191" t="s">
        <v>406</v>
      </c>
      <c r="D216" s="191" t="s">
        <v>138</v>
      </c>
      <c r="E216" s="192" t="s">
        <v>409</v>
      </c>
      <c r="F216" s="193" t="s">
        <v>410</v>
      </c>
      <c r="G216" s="194" t="s">
        <v>205</v>
      </c>
      <c r="H216" s="195">
        <v>74.025000000000006</v>
      </c>
      <c r="I216" s="196"/>
      <c r="J216" s="197">
        <f>ROUND(I216*H216,2)</f>
        <v>0</v>
      </c>
      <c r="K216" s="193" t="s">
        <v>142</v>
      </c>
      <c r="L216" s="39"/>
      <c r="M216" s="198" t="s">
        <v>1</v>
      </c>
      <c r="N216" s="199" t="s">
        <v>39</v>
      </c>
      <c r="O216" s="71"/>
      <c r="P216" s="200">
        <f>O216*H216</f>
        <v>0</v>
      </c>
      <c r="Q216" s="200">
        <v>0</v>
      </c>
      <c r="R216" s="200">
        <f>Q216*H216</f>
        <v>0</v>
      </c>
      <c r="S216" s="200">
        <v>0</v>
      </c>
      <c r="T216" s="201">
        <f>S216*H216</f>
        <v>0</v>
      </c>
      <c r="U216" s="34"/>
      <c r="V216" s="34"/>
      <c r="W216" s="34"/>
      <c r="X216" s="34"/>
      <c r="Y216" s="34"/>
      <c r="Z216" s="34"/>
      <c r="AA216" s="34"/>
      <c r="AB216" s="34"/>
      <c r="AC216" s="34"/>
      <c r="AD216" s="34"/>
      <c r="AE216" s="34"/>
      <c r="AR216" s="202" t="s">
        <v>288</v>
      </c>
      <c r="AT216" s="202" t="s">
        <v>138</v>
      </c>
      <c r="AU216" s="202" t="s">
        <v>82</v>
      </c>
      <c r="AY216" s="17" t="s">
        <v>135</v>
      </c>
      <c r="BE216" s="203">
        <f>IF(N216="základní",J216,0)</f>
        <v>0</v>
      </c>
      <c r="BF216" s="203">
        <f>IF(N216="snížená",J216,0)</f>
        <v>0</v>
      </c>
      <c r="BG216" s="203">
        <f>IF(N216="zákl. přenesená",J216,0)</f>
        <v>0</v>
      </c>
      <c r="BH216" s="203">
        <f>IF(N216="sníž. přenesená",J216,0)</f>
        <v>0</v>
      </c>
      <c r="BI216" s="203">
        <f>IF(N216="nulová",J216,0)</f>
        <v>0</v>
      </c>
      <c r="BJ216" s="17" t="s">
        <v>82</v>
      </c>
      <c r="BK216" s="203">
        <f>ROUND(I216*H216,2)</f>
        <v>0</v>
      </c>
      <c r="BL216" s="17" t="s">
        <v>288</v>
      </c>
      <c r="BM216" s="202" t="s">
        <v>462</v>
      </c>
    </row>
    <row r="217" spans="1:65" s="13" customFormat="1" ht="11.25">
      <c r="B217" s="204"/>
      <c r="C217" s="205"/>
      <c r="D217" s="206" t="s">
        <v>145</v>
      </c>
      <c r="E217" s="207" t="s">
        <v>1</v>
      </c>
      <c r="F217" s="208" t="s">
        <v>412</v>
      </c>
      <c r="G217" s="205"/>
      <c r="H217" s="209">
        <v>70.875</v>
      </c>
      <c r="I217" s="210"/>
      <c r="J217" s="205"/>
      <c r="K217" s="205"/>
      <c r="L217" s="211"/>
      <c r="M217" s="212"/>
      <c r="N217" s="213"/>
      <c r="O217" s="213"/>
      <c r="P217" s="213"/>
      <c r="Q217" s="213"/>
      <c r="R217" s="213"/>
      <c r="S217" s="213"/>
      <c r="T217" s="214"/>
      <c r="AT217" s="215" t="s">
        <v>145</v>
      </c>
      <c r="AU217" s="215" t="s">
        <v>82</v>
      </c>
      <c r="AV217" s="13" t="s">
        <v>84</v>
      </c>
      <c r="AW217" s="13" t="s">
        <v>30</v>
      </c>
      <c r="AX217" s="13" t="s">
        <v>74</v>
      </c>
      <c r="AY217" s="215" t="s">
        <v>135</v>
      </c>
    </row>
    <row r="218" spans="1:65" s="13" customFormat="1" ht="11.25">
      <c r="B218" s="204"/>
      <c r="C218" s="205"/>
      <c r="D218" s="206" t="s">
        <v>145</v>
      </c>
      <c r="E218" s="207" t="s">
        <v>1</v>
      </c>
      <c r="F218" s="208" t="s">
        <v>413</v>
      </c>
      <c r="G218" s="205"/>
      <c r="H218" s="209">
        <v>3.15</v>
      </c>
      <c r="I218" s="210"/>
      <c r="J218" s="205"/>
      <c r="K218" s="205"/>
      <c r="L218" s="211"/>
      <c r="M218" s="212"/>
      <c r="N218" s="213"/>
      <c r="O218" s="213"/>
      <c r="P218" s="213"/>
      <c r="Q218" s="213"/>
      <c r="R218" s="213"/>
      <c r="S218" s="213"/>
      <c r="T218" s="214"/>
      <c r="AT218" s="215" t="s">
        <v>145</v>
      </c>
      <c r="AU218" s="215" t="s">
        <v>82</v>
      </c>
      <c r="AV218" s="13" t="s">
        <v>84</v>
      </c>
      <c r="AW218" s="13" t="s">
        <v>30</v>
      </c>
      <c r="AX218" s="13" t="s">
        <v>74</v>
      </c>
      <c r="AY218" s="215" t="s">
        <v>135</v>
      </c>
    </row>
    <row r="219" spans="1:65" s="14" customFormat="1" ht="11.25">
      <c r="B219" s="216"/>
      <c r="C219" s="217"/>
      <c r="D219" s="206" t="s">
        <v>145</v>
      </c>
      <c r="E219" s="218" t="s">
        <v>1</v>
      </c>
      <c r="F219" s="219" t="s">
        <v>147</v>
      </c>
      <c r="G219" s="217"/>
      <c r="H219" s="220">
        <v>74.025000000000006</v>
      </c>
      <c r="I219" s="221"/>
      <c r="J219" s="217"/>
      <c r="K219" s="217"/>
      <c r="L219" s="222"/>
      <c r="M219" s="223"/>
      <c r="N219" s="224"/>
      <c r="O219" s="224"/>
      <c r="P219" s="224"/>
      <c r="Q219" s="224"/>
      <c r="R219" s="224"/>
      <c r="S219" s="224"/>
      <c r="T219" s="225"/>
      <c r="AT219" s="226" t="s">
        <v>145</v>
      </c>
      <c r="AU219" s="226" t="s">
        <v>82</v>
      </c>
      <c r="AV219" s="14" t="s">
        <v>143</v>
      </c>
      <c r="AW219" s="14" t="s">
        <v>30</v>
      </c>
      <c r="AX219" s="14" t="s">
        <v>82</v>
      </c>
      <c r="AY219" s="226" t="s">
        <v>135</v>
      </c>
    </row>
    <row r="220" spans="1:65" s="2" customFormat="1" ht="90" customHeight="1">
      <c r="A220" s="34"/>
      <c r="B220" s="35"/>
      <c r="C220" s="191" t="s">
        <v>285</v>
      </c>
      <c r="D220" s="191" t="s">
        <v>138</v>
      </c>
      <c r="E220" s="192" t="s">
        <v>414</v>
      </c>
      <c r="F220" s="193" t="s">
        <v>415</v>
      </c>
      <c r="G220" s="194" t="s">
        <v>205</v>
      </c>
      <c r="H220" s="195">
        <v>25.76</v>
      </c>
      <c r="I220" s="196"/>
      <c r="J220" s="197">
        <f>ROUND(I220*H220,2)</f>
        <v>0</v>
      </c>
      <c r="K220" s="193" t="s">
        <v>142</v>
      </c>
      <c r="L220" s="39"/>
      <c r="M220" s="198" t="s">
        <v>1</v>
      </c>
      <c r="N220" s="199" t="s">
        <v>39</v>
      </c>
      <c r="O220" s="71"/>
      <c r="P220" s="200">
        <f>O220*H220</f>
        <v>0</v>
      </c>
      <c r="Q220" s="200">
        <v>0</v>
      </c>
      <c r="R220" s="200">
        <f>Q220*H220</f>
        <v>0</v>
      </c>
      <c r="S220" s="200">
        <v>0</v>
      </c>
      <c r="T220" s="201">
        <f>S220*H220</f>
        <v>0</v>
      </c>
      <c r="U220" s="34"/>
      <c r="V220" s="34"/>
      <c r="W220" s="34"/>
      <c r="X220" s="34"/>
      <c r="Y220" s="34"/>
      <c r="Z220" s="34"/>
      <c r="AA220" s="34"/>
      <c r="AB220" s="34"/>
      <c r="AC220" s="34"/>
      <c r="AD220" s="34"/>
      <c r="AE220" s="34"/>
      <c r="AR220" s="202" t="s">
        <v>288</v>
      </c>
      <c r="AT220" s="202" t="s">
        <v>138</v>
      </c>
      <c r="AU220" s="202" t="s">
        <v>82</v>
      </c>
      <c r="AY220" s="17" t="s">
        <v>135</v>
      </c>
      <c r="BE220" s="203">
        <f>IF(N220="základní",J220,0)</f>
        <v>0</v>
      </c>
      <c r="BF220" s="203">
        <f>IF(N220="snížená",J220,0)</f>
        <v>0</v>
      </c>
      <c r="BG220" s="203">
        <f>IF(N220="zákl. přenesená",J220,0)</f>
        <v>0</v>
      </c>
      <c r="BH220" s="203">
        <f>IF(N220="sníž. přenesená",J220,0)</f>
        <v>0</v>
      </c>
      <c r="BI220" s="203">
        <f>IF(N220="nulová",J220,0)</f>
        <v>0</v>
      </c>
      <c r="BJ220" s="17" t="s">
        <v>82</v>
      </c>
      <c r="BK220" s="203">
        <f>ROUND(I220*H220,2)</f>
        <v>0</v>
      </c>
      <c r="BL220" s="17" t="s">
        <v>288</v>
      </c>
      <c r="BM220" s="202" t="s">
        <v>463</v>
      </c>
    </row>
    <row r="221" spans="1:65" s="13" customFormat="1" ht="11.25">
      <c r="B221" s="204"/>
      <c r="C221" s="205"/>
      <c r="D221" s="206" t="s">
        <v>145</v>
      </c>
      <c r="E221" s="207" t="s">
        <v>1</v>
      </c>
      <c r="F221" s="208" t="s">
        <v>417</v>
      </c>
      <c r="G221" s="205"/>
      <c r="H221" s="209">
        <v>25.76</v>
      </c>
      <c r="I221" s="210"/>
      <c r="J221" s="205"/>
      <c r="K221" s="205"/>
      <c r="L221" s="211"/>
      <c r="M221" s="212"/>
      <c r="N221" s="213"/>
      <c r="O221" s="213"/>
      <c r="P221" s="213"/>
      <c r="Q221" s="213"/>
      <c r="R221" s="213"/>
      <c r="S221" s="213"/>
      <c r="T221" s="214"/>
      <c r="AT221" s="215" t="s">
        <v>145</v>
      </c>
      <c r="AU221" s="215" t="s">
        <v>82</v>
      </c>
      <c r="AV221" s="13" t="s">
        <v>84</v>
      </c>
      <c r="AW221" s="13" t="s">
        <v>30</v>
      </c>
      <c r="AX221" s="13" t="s">
        <v>74</v>
      </c>
      <c r="AY221" s="215" t="s">
        <v>135</v>
      </c>
    </row>
    <row r="222" spans="1:65" s="14" customFormat="1" ht="11.25">
      <c r="B222" s="216"/>
      <c r="C222" s="217"/>
      <c r="D222" s="206" t="s">
        <v>145</v>
      </c>
      <c r="E222" s="218" t="s">
        <v>1</v>
      </c>
      <c r="F222" s="219" t="s">
        <v>147</v>
      </c>
      <c r="G222" s="217"/>
      <c r="H222" s="220">
        <v>25.76</v>
      </c>
      <c r="I222" s="221"/>
      <c r="J222" s="217"/>
      <c r="K222" s="217"/>
      <c r="L222" s="222"/>
      <c r="M222" s="247"/>
      <c r="N222" s="248"/>
      <c r="O222" s="248"/>
      <c r="P222" s="248"/>
      <c r="Q222" s="248"/>
      <c r="R222" s="248"/>
      <c r="S222" s="248"/>
      <c r="T222" s="249"/>
      <c r="AT222" s="226" t="s">
        <v>145</v>
      </c>
      <c r="AU222" s="226" t="s">
        <v>82</v>
      </c>
      <c r="AV222" s="14" t="s">
        <v>143</v>
      </c>
      <c r="AW222" s="14" t="s">
        <v>30</v>
      </c>
      <c r="AX222" s="14" t="s">
        <v>82</v>
      </c>
      <c r="AY222" s="226" t="s">
        <v>135</v>
      </c>
    </row>
    <row r="223" spans="1:65" s="2" customFormat="1" ht="6.95" customHeight="1">
      <c r="A223" s="34"/>
      <c r="B223" s="54"/>
      <c r="C223" s="55"/>
      <c r="D223" s="55"/>
      <c r="E223" s="55"/>
      <c r="F223" s="55"/>
      <c r="G223" s="55"/>
      <c r="H223" s="55"/>
      <c r="I223" s="55"/>
      <c r="J223" s="55"/>
      <c r="K223" s="55"/>
      <c r="L223" s="39"/>
      <c r="M223" s="34"/>
      <c r="O223" s="34"/>
      <c r="P223" s="34"/>
      <c r="Q223" s="34"/>
      <c r="R223" s="34"/>
      <c r="S223" s="34"/>
      <c r="T223" s="34"/>
      <c r="U223" s="34"/>
      <c r="V223" s="34"/>
      <c r="W223" s="34"/>
      <c r="X223" s="34"/>
      <c r="Y223" s="34"/>
      <c r="Z223" s="34"/>
      <c r="AA223" s="34"/>
      <c r="AB223" s="34"/>
      <c r="AC223" s="34"/>
      <c r="AD223" s="34"/>
      <c r="AE223" s="34"/>
    </row>
  </sheetData>
  <sheetProtection algorithmName="SHA-512" hashValue="4blR9iOKrBBLVpkUg57MUTm42BSWAr46uaOtHwO4/qUdJaczY3hlLxJGfpjdoYXzdCEGzHw0EseijtrB8Yw/9A==" saltValue="yFCXg30nCgGDsUXaM+yIoQ==" spinCount="100000" sheet="1" objects="1" scenarios="1" formatColumns="0" formatRows="0" autoFilter="0"/>
  <autoFilter ref="C122:K222" xr:uid="{00000000-0009-0000-0000-000003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221"/>
  <sheetViews>
    <sheetView showGridLines="0" topLeftCell="A175" workbookViewId="0">
      <selection activeCell="I142" sqref="I142"/>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c r="M2" s="297"/>
      <c r="N2" s="297"/>
      <c r="O2" s="297"/>
      <c r="P2" s="297"/>
      <c r="Q2" s="297"/>
      <c r="R2" s="297"/>
      <c r="S2" s="297"/>
      <c r="T2" s="297"/>
      <c r="U2" s="297"/>
      <c r="V2" s="297"/>
      <c r="AT2" s="17" t="s">
        <v>97</v>
      </c>
    </row>
    <row r="3" spans="1:46" s="1" customFormat="1" ht="6.95" customHeight="1">
      <c r="B3" s="115"/>
      <c r="C3" s="116"/>
      <c r="D3" s="116"/>
      <c r="E3" s="116"/>
      <c r="F3" s="116"/>
      <c r="G3" s="116"/>
      <c r="H3" s="116"/>
      <c r="I3" s="116"/>
      <c r="J3" s="116"/>
      <c r="K3" s="116"/>
      <c r="L3" s="20"/>
      <c r="AT3" s="17" t="s">
        <v>84</v>
      </c>
    </row>
    <row r="4" spans="1:46" s="1" customFormat="1" ht="24.95" customHeight="1">
      <c r="B4" s="20"/>
      <c r="D4" s="117" t="s">
        <v>109</v>
      </c>
      <c r="L4" s="20"/>
      <c r="M4" s="118" t="s">
        <v>11</v>
      </c>
      <c r="AT4" s="17" t="s">
        <v>4</v>
      </c>
    </row>
    <row r="5" spans="1:46" s="1" customFormat="1" ht="6.95" customHeight="1">
      <c r="B5" s="20"/>
      <c r="L5" s="20"/>
    </row>
    <row r="6" spans="1:46" s="1" customFormat="1" ht="12" customHeight="1">
      <c r="B6" s="20"/>
      <c r="D6" s="119" t="s">
        <v>16</v>
      </c>
      <c r="L6" s="20"/>
    </row>
    <row r="7" spans="1:46" s="1" customFormat="1" ht="16.5" customHeight="1">
      <c r="B7" s="20"/>
      <c r="E7" s="298" t="str">
        <f>'Rekapitulace stavby'!K6</f>
        <v>18-Neratovice - Všetaty</v>
      </c>
      <c r="F7" s="299"/>
      <c r="G7" s="299"/>
      <c r="H7" s="299"/>
      <c r="L7" s="20"/>
    </row>
    <row r="8" spans="1:46" s="1" customFormat="1" ht="12" customHeight="1">
      <c r="B8" s="20"/>
      <c r="D8" s="119" t="s">
        <v>110</v>
      </c>
      <c r="L8" s="20"/>
    </row>
    <row r="9" spans="1:46" s="2" customFormat="1" ht="16.5" customHeight="1">
      <c r="A9" s="34"/>
      <c r="B9" s="39"/>
      <c r="C9" s="34"/>
      <c r="D9" s="34"/>
      <c r="E9" s="298" t="s">
        <v>300</v>
      </c>
      <c r="F9" s="301"/>
      <c r="G9" s="301"/>
      <c r="H9" s="301"/>
      <c r="I9" s="34"/>
      <c r="J9" s="34"/>
      <c r="K9" s="34"/>
      <c r="L9" s="51"/>
      <c r="S9" s="34"/>
      <c r="T9" s="34"/>
      <c r="U9" s="34"/>
      <c r="V9" s="34"/>
      <c r="W9" s="34"/>
      <c r="X9" s="34"/>
      <c r="Y9" s="34"/>
      <c r="Z9" s="34"/>
      <c r="AA9" s="34"/>
      <c r="AB9" s="34"/>
      <c r="AC9" s="34"/>
      <c r="AD9" s="34"/>
      <c r="AE9" s="34"/>
    </row>
    <row r="10" spans="1:46" s="2" customFormat="1" ht="12" customHeight="1">
      <c r="A10" s="34"/>
      <c r="B10" s="39"/>
      <c r="C10" s="34"/>
      <c r="D10" s="119" t="s">
        <v>301</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00" t="s">
        <v>464</v>
      </c>
      <c r="F11" s="301"/>
      <c r="G11" s="301"/>
      <c r="H11" s="301"/>
      <c r="I11" s="34"/>
      <c r="J11" s="34"/>
      <c r="K11" s="34"/>
      <c r="L11" s="51"/>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19" t="s">
        <v>20</v>
      </c>
      <c r="E14" s="34"/>
      <c r="F14" s="110" t="s">
        <v>21</v>
      </c>
      <c r="G14" s="34"/>
      <c r="H14" s="34"/>
      <c r="I14" s="119" t="s">
        <v>22</v>
      </c>
      <c r="J14" s="120" t="str">
        <f>'Rekapitulace stavby'!AN8</f>
        <v>18. 5. 2022</v>
      </c>
      <c r="K14" s="34"/>
      <c r="L14" s="51"/>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02" t="str">
        <f>'Rekapitulace stavby'!E14</f>
        <v>Vyplň údaj</v>
      </c>
      <c r="F20" s="303"/>
      <c r="G20" s="303"/>
      <c r="H20" s="303"/>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c r="A29" s="121"/>
      <c r="B29" s="122"/>
      <c r="C29" s="121"/>
      <c r="D29" s="121"/>
      <c r="E29" s="304" t="s">
        <v>1</v>
      </c>
      <c r="F29" s="304"/>
      <c r="G29" s="304"/>
      <c r="H29" s="304"/>
      <c r="I29" s="121"/>
      <c r="J29" s="121"/>
      <c r="K29" s="121"/>
      <c r="L29" s="123"/>
      <c r="S29" s="121"/>
      <c r="T29" s="121"/>
      <c r="U29" s="121"/>
      <c r="V29" s="121"/>
      <c r="W29" s="121"/>
      <c r="X29" s="121"/>
      <c r="Y29" s="121"/>
      <c r="Z29" s="121"/>
      <c r="AA29" s="121"/>
      <c r="AB29" s="121"/>
      <c r="AC29" s="121"/>
      <c r="AD29" s="121"/>
      <c r="AE29" s="121"/>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c r="A32" s="34"/>
      <c r="B32" s="39"/>
      <c r="C32" s="34"/>
      <c r="D32" s="125" t="s">
        <v>34</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7" t="s">
        <v>36</v>
      </c>
      <c r="G34" s="34"/>
      <c r="H34" s="34"/>
      <c r="I34" s="127" t="s">
        <v>35</v>
      </c>
      <c r="J34" s="127" t="s">
        <v>37</v>
      </c>
      <c r="K34" s="34"/>
      <c r="L34" s="51"/>
      <c r="S34" s="34"/>
      <c r="T34" s="34"/>
      <c r="U34" s="34"/>
      <c r="V34" s="34"/>
      <c r="W34" s="34"/>
      <c r="X34" s="34"/>
      <c r="Y34" s="34"/>
      <c r="Z34" s="34"/>
      <c r="AA34" s="34"/>
      <c r="AB34" s="34"/>
      <c r="AC34" s="34"/>
      <c r="AD34" s="34"/>
      <c r="AE34" s="34"/>
    </row>
    <row r="35" spans="1:31" s="2" customFormat="1" ht="14.45" customHeight="1">
      <c r="A35" s="34"/>
      <c r="B35" s="39"/>
      <c r="C35" s="34"/>
      <c r="D35" s="128" t="s">
        <v>38</v>
      </c>
      <c r="E35" s="119" t="s">
        <v>39</v>
      </c>
      <c r="F35" s="129">
        <f>ROUND((SUM(BE123:BE220)),  2)</f>
        <v>0</v>
      </c>
      <c r="G35" s="34"/>
      <c r="H35" s="34"/>
      <c r="I35" s="130">
        <v>0.21</v>
      </c>
      <c r="J35" s="129">
        <f>ROUND(((SUM(BE123:BE220))*I35),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19" t="s">
        <v>40</v>
      </c>
      <c r="F36" s="129">
        <f>ROUND((SUM(BF123:BF220)),  2)</f>
        <v>0</v>
      </c>
      <c r="G36" s="34"/>
      <c r="H36" s="34"/>
      <c r="I36" s="130">
        <v>0.15</v>
      </c>
      <c r="J36" s="129">
        <f>ROUND(((SUM(BF123:BF220))*I36),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41</v>
      </c>
      <c r="F37" s="129">
        <f>ROUND((SUM(BG123:BG220)),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19" t="s">
        <v>42</v>
      </c>
      <c r="F38" s="129">
        <f>ROUND((SUM(BH123:BH220)),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19" t="s">
        <v>43</v>
      </c>
      <c r="F39" s="129">
        <f>ROUND((SUM(BI123:BI220)),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1"/>
      <c r="D41" s="132" t="s">
        <v>44</v>
      </c>
      <c r="E41" s="133"/>
      <c r="F41" s="133"/>
      <c r="G41" s="134" t="s">
        <v>45</v>
      </c>
      <c r="H41" s="135" t="s">
        <v>46</v>
      </c>
      <c r="I41" s="133"/>
      <c r="J41" s="136">
        <f>SUM(J32:J39)</f>
        <v>0</v>
      </c>
      <c r="K41" s="137"/>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8" t="s">
        <v>47</v>
      </c>
      <c r="E50" s="139"/>
      <c r="F50" s="139"/>
      <c r="G50" s="138" t="s">
        <v>48</v>
      </c>
      <c r="H50" s="139"/>
      <c r="I50" s="139"/>
      <c r="J50" s="139"/>
      <c r="K50" s="139"/>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40" t="s">
        <v>49</v>
      </c>
      <c r="E61" s="141"/>
      <c r="F61" s="142" t="s">
        <v>50</v>
      </c>
      <c r="G61" s="140" t="s">
        <v>49</v>
      </c>
      <c r="H61" s="141"/>
      <c r="I61" s="141"/>
      <c r="J61" s="143" t="s">
        <v>50</v>
      </c>
      <c r="K61" s="141"/>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8" t="s">
        <v>51</v>
      </c>
      <c r="E65" s="144"/>
      <c r="F65" s="144"/>
      <c r="G65" s="138" t="s">
        <v>52</v>
      </c>
      <c r="H65" s="144"/>
      <c r="I65" s="144"/>
      <c r="J65" s="144"/>
      <c r="K65" s="144"/>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40" t="s">
        <v>49</v>
      </c>
      <c r="E76" s="141"/>
      <c r="F76" s="142" t="s">
        <v>50</v>
      </c>
      <c r="G76" s="140" t="s">
        <v>49</v>
      </c>
      <c r="H76" s="141"/>
      <c r="I76" s="141"/>
      <c r="J76" s="143" t="s">
        <v>50</v>
      </c>
      <c r="K76" s="141"/>
      <c r="L76" s="51"/>
      <c r="S76" s="34"/>
      <c r="T76" s="34"/>
      <c r="U76" s="34"/>
      <c r="V76" s="34"/>
      <c r="W76" s="34"/>
      <c r="X76" s="34"/>
      <c r="Y76" s="34"/>
      <c r="Z76" s="34"/>
      <c r="AA76" s="34"/>
      <c r="AB76" s="34"/>
      <c r="AC76" s="34"/>
      <c r="AD76" s="34"/>
      <c r="AE76" s="34"/>
    </row>
    <row r="77" spans="1:31" s="2" customFormat="1" ht="14.45"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c r="A82" s="34"/>
      <c r="B82" s="35"/>
      <c r="C82" s="23" t="s">
        <v>112</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05" t="str">
        <f>E7</f>
        <v>18-Neratovice - Všetaty</v>
      </c>
      <c r="F85" s="306"/>
      <c r="G85" s="306"/>
      <c r="H85" s="306"/>
      <c r="I85" s="36"/>
      <c r="J85" s="36"/>
      <c r="K85" s="36"/>
      <c r="L85" s="51"/>
      <c r="S85" s="34"/>
      <c r="T85" s="34"/>
      <c r="U85" s="34"/>
      <c r="V85" s="34"/>
      <c r="W85" s="34"/>
      <c r="X85" s="34"/>
      <c r="Y85" s="34"/>
      <c r="Z85" s="34"/>
      <c r="AA85" s="34"/>
      <c r="AB85" s="34"/>
      <c r="AC85" s="34"/>
      <c r="AD85" s="34"/>
      <c r="AE85" s="34"/>
    </row>
    <row r="86" spans="1:31" s="1" customFormat="1" ht="12" customHeight="1">
      <c r="B86" s="21"/>
      <c r="C86" s="29" t="s">
        <v>110</v>
      </c>
      <c r="D86" s="22"/>
      <c r="E86" s="22"/>
      <c r="F86" s="22"/>
      <c r="G86" s="22"/>
      <c r="H86" s="22"/>
      <c r="I86" s="22"/>
      <c r="J86" s="22"/>
      <c r="K86" s="22"/>
      <c r="L86" s="20"/>
    </row>
    <row r="87" spans="1:31" s="2" customFormat="1" ht="16.5" customHeight="1">
      <c r="A87" s="34"/>
      <c r="B87" s="35"/>
      <c r="C87" s="36"/>
      <c r="D87" s="36"/>
      <c r="E87" s="305" t="s">
        <v>300</v>
      </c>
      <c r="F87" s="307"/>
      <c r="G87" s="307"/>
      <c r="H87" s="307"/>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301</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53" t="str">
        <f>E11</f>
        <v>03 - P2672</v>
      </c>
      <c r="F89" s="307"/>
      <c r="G89" s="307"/>
      <c r="H89" s="307"/>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18. 5. 2022</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113</v>
      </c>
      <c r="D96" s="150"/>
      <c r="E96" s="150"/>
      <c r="F96" s="150"/>
      <c r="G96" s="150"/>
      <c r="H96" s="150"/>
      <c r="I96" s="150"/>
      <c r="J96" s="151" t="s">
        <v>114</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2" t="s">
        <v>115</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116</v>
      </c>
    </row>
    <row r="99" spans="1:47" s="9" customFormat="1" ht="24.95" customHeight="1">
      <c r="B99" s="153"/>
      <c r="C99" s="154"/>
      <c r="D99" s="155" t="s">
        <v>117</v>
      </c>
      <c r="E99" s="156"/>
      <c r="F99" s="156"/>
      <c r="G99" s="156"/>
      <c r="H99" s="156"/>
      <c r="I99" s="156"/>
      <c r="J99" s="157">
        <f>J124</f>
        <v>0</v>
      </c>
      <c r="K99" s="154"/>
      <c r="L99" s="158"/>
    </row>
    <row r="100" spans="1:47" s="10" customFormat="1" ht="19.899999999999999" customHeight="1">
      <c r="B100" s="159"/>
      <c r="C100" s="104"/>
      <c r="D100" s="160" t="s">
        <v>118</v>
      </c>
      <c r="E100" s="161"/>
      <c r="F100" s="161"/>
      <c r="G100" s="161"/>
      <c r="H100" s="161"/>
      <c r="I100" s="161"/>
      <c r="J100" s="162">
        <f>J125</f>
        <v>0</v>
      </c>
      <c r="K100" s="104"/>
      <c r="L100" s="163"/>
    </row>
    <row r="101" spans="1:47" s="9" customFormat="1" ht="24.95" customHeight="1">
      <c r="B101" s="153"/>
      <c r="C101" s="154"/>
      <c r="D101" s="155" t="s">
        <v>119</v>
      </c>
      <c r="E101" s="156"/>
      <c r="F101" s="156"/>
      <c r="G101" s="156"/>
      <c r="H101" s="156"/>
      <c r="I101" s="156"/>
      <c r="J101" s="157">
        <f>J188</f>
        <v>0</v>
      </c>
      <c r="K101" s="154"/>
      <c r="L101" s="158"/>
    </row>
    <row r="102" spans="1:47"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c r="A108" s="34"/>
      <c r="B108" s="35"/>
      <c r="C108" s="23" t="s">
        <v>120</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c r="A111" s="34"/>
      <c r="B111" s="35"/>
      <c r="C111" s="36"/>
      <c r="D111" s="36"/>
      <c r="E111" s="305" t="str">
        <f>E7</f>
        <v>18-Neratovice - Všetaty</v>
      </c>
      <c r="F111" s="306"/>
      <c r="G111" s="306"/>
      <c r="H111" s="306"/>
      <c r="I111" s="36"/>
      <c r="J111" s="36"/>
      <c r="K111" s="36"/>
      <c r="L111" s="51"/>
      <c r="S111" s="34"/>
      <c r="T111" s="34"/>
      <c r="U111" s="34"/>
      <c r="V111" s="34"/>
      <c r="W111" s="34"/>
      <c r="X111" s="34"/>
      <c r="Y111" s="34"/>
      <c r="Z111" s="34"/>
      <c r="AA111" s="34"/>
      <c r="AB111" s="34"/>
      <c r="AC111" s="34"/>
      <c r="AD111" s="34"/>
      <c r="AE111" s="34"/>
    </row>
    <row r="112" spans="1:47" s="1" customFormat="1" ht="12" customHeight="1">
      <c r="B112" s="21"/>
      <c r="C112" s="29" t="s">
        <v>110</v>
      </c>
      <c r="D112" s="22"/>
      <c r="E112" s="22"/>
      <c r="F112" s="22"/>
      <c r="G112" s="22"/>
      <c r="H112" s="22"/>
      <c r="I112" s="22"/>
      <c r="J112" s="22"/>
      <c r="K112" s="22"/>
      <c r="L112" s="20"/>
    </row>
    <row r="113" spans="1:65" s="2" customFormat="1" ht="16.5" customHeight="1">
      <c r="A113" s="34"/>
      <c r="B113" s="35"/>
      <c r="C113" s="36"/>
      <c r="D113" s="36"/>
      <c r="E113" s="305" t="s">
        <v>300</v>
      </c>
      <c r="F113" s="307"/>
      <c r="G113" s="307"/>
      <c r="H113" s="307"/>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301</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c r="A115" s="34"/>
      <c r="B115" s="35"/>
      <c r="C115" s="36"/>
      <c r="D115" s="36"/>
      <c r="E115" s="253" t="str">
        <f>E11</f>
        <v>03 - P2672</v>
      </c>
      <c r="F115" s="307"/>
      <c r="G115" s="307"/>
      <c r="H115" s="307"/>
      <c r="I115" s="36"/>
      <c r="J115" s="36"/>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20</v>
      </c>
      <c r="D117" s="36"/>
      <c r="E117" s="36"/>
      <c r="F117" s="27" t="str">
        <f>F14</f>
        <v xml:space="preserve"> </v>
      </c>
      <c r="G117" s="36"/>
      <c r="H117" s="36"/>
      <c r="I117" s="29" t="s">
        <v>22</v>
      </c>
      <c r="J117" s="66" t="str">
        <f>IF(J14="","",J14)</f>
        <v>18. 5. 2022</v>
      </c>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c r="A122" s="164"/>
      <c r="B122" s="165"/>
      <c r="C122" s="166" t="s">
        <v>121</v>
      </c>
      <c r="D122" s="167" t="s">
        <v>59</v>
      </c>
      <c r="E122" s="167" t="s">
        <v>55</v>
      </c>
      <c r="F122" s="167" t="s">
        <v>56</v>
      </c>
      <c r="G122" s="167" t="s">
        <v>122</v>
      </c>
      <c r="H122" s="167" t="s">
        <v>123</v>
      </c>
      <c r="I122" s="167" t="s">
        <v>124</v>
      </c>
      <c r="J122" s="167" t="s">
        <v>114</v>
      </c>
      <c r="K122" s="168" t="s">
        <v>125</v>
      </c>
      <c r="L122" s="169"/>
      <c r="M122" s="75" t="s">
        <v>1</v>
      </c>
      <c r="N122" s="76" t="s">
        <v>38</v>
      </c>
      <c r="O122" s="76" t="s">
        <v>126</v>
      </c>
      <c r="P122" s="76" t="s">
        <v>127</v>
      </c>
      <c r="Q122" s="76" t="s">
        <v>128</v>
      </c>
      <c r="R122" s="76" t="s">
        <v>129</v>
      </c>
      <c r="S122" s="76" t="s">
        <v>130</v>
      </c>
      <c r="T122" s="77" t="s">
        <v>131</v>
      </c>
      <c r="U122" s="164"/>
      <c r="V122" s="164"/>
      <c r="W122" s="164"/>
      <c r="X122" s="164"/>
      <c r="Y122" s="164"/>
      <c r="Z122" s="164"/>
      <c r="AA122" s="164"/>
      <c r="AB122" s="164"/>
      <c r="AC122" s="164"/>
      <c r="AD122" s="164"/>
      <c r="AE122" s="164"/>
    </row>
    <row r="123" spans="1:65" s="2" customFormat="1" ht="22.9" customHeight="1">
      <c r="A123" s="34"/>
      <c r="B123" s="35"/>
      <c r="C123" s="82" t="s">
        <v>132</v>
      </c>
      <c r="D123" s="36"/>
      <c r="E123" s="36"/>
      <c r="F123" s="36"/>
      <c r="G123" s="36"/>
      <c r="H123" s="36"/>
      <c r="I123" s="36"/>
      <c r="J123" s="170">
        <f>BK123</f>
        <v>0</v>
      </c>
      <c r="K123" s="36"/>
      <c r="L123" s="39"/>
      <c r="M123" s="78"/>
      <c r="N123" s="171"/>
      <c r="O123" s="79"/>
      <c r="P123" s="172">
        <f>P124+P188</f>
        <v>0</v>
      </c>
      <c r="Q123" s="79"/>
      <c r="R123" s="172">
        <f>R124+R188</f>
        <v>75.189239999999998</v>
      </c>
      <c r="S123" s="79"/>
      <c r="T123" s="173">
        <f>T124+T188</f>
        <v>0</v>
      </c>
      <c r="U123" s="34"/>
      <c r="V123" s="34"/>
      <c r="W123" s="34"/>
      <c r="X123" s="34"/>
      <c r="Y123" s="34"/>
      <c r="Z123" s="34"/>
      <c r="AA123" s="34"/>
      <c r="AB123" s="34"/>
      <c r="AC123" s="34"/>
      <c r="AD123" s="34"/>
      <c r="AE123" s="34"/>
      <c r="AT123" s="17" t="s">
        <v>73</v>
      </c>
      <c r="AU123" s="17" t="s">
        <v>116</v>
      </c>
      <c r="BK123" s="174">
        <f>BK124+BK188</f>
        <v>0</v>
      </c>
    </row>
    <row r="124" spans="1:65" s="12" customFormat="1" ht="25.9" customHeight="1">
      <c r="B124" s="175"/>
      <c r="C124" s="176"/>
      <c r="D124" s="177" t="s">
        <v>73</v>
      </c>
      <c r="E124" s="178" t="s">
        <v>133</v>
      </c>
      <c r="F124" s="178" t="s">
        <v>134</v>
      </c>
      <c r="G124" s="176"/>
      <c r="H124" s="176"/>
      <c r="I124" s="179"/>
      <c r="J124" s="180">
        <f>BK124</f>
        <v>0</v>
      </c>
      <c r="K124" s="176"/>
      <c r="L124" s="181"/>
      <c r="M124" s="182"/>
      <c r="N124" s="183"/>
      <c r="O124" s="183"/>
      <c r="P124" s="184">
        <f>P125</f>
        <v>0</v>
      </c>
      <c r="Q124" s="183"/>
      <c r="R124" s="184">
        <f>R125</f>
        <v>75.189239999999998</v>
      </c>
      <c r="S124" s="183"/>
      <c r="T124" s="185">
        <f>T125</f>
        <v>0</v>
      </c>
      <c r="AR124" s="186" t="s">
        <v>82</v>
      </c>
      <c r="AT124" s="187" t="s">
        <v>73</v>
      </c>
      <c r="AU124" s="187" t="s">
        <v>74</v>
      </c>
      <c r="AY124" s="186" t="s">
        <v>135</v>
      </c>
      <c r="BK124" s="188">
        <f>BK125</f>
        <v>0</v>
      </c>
    </row>
    <row r="125" spans="1:65" s="12" customFormat="1" ht="22.9" customHeight="1">
      <c r="B125" s="175"/>
      <c r="C125" s="176"/>
      <c r="D125" s="177" t="s">
        <v>73</v>
      </c>
      <c r="E125" s="189" t="s">
        <v>136</v>
      </c>
      <c r="F125" s="189" t="s">
        <v>137</v>
      </c>
      <c r="G125" s="176"/>
      <c r="H125" s="176"/>
      <c r="I125" s="179"/>
      <c r="J125" s="190">
        <f>BK125</f>
        <v>0</v>
      </c>
      <c r="K125" s="176"/>
      <c r="L125" s="181"/>
      <c r="M125" s="182"/>
      <c r="N125" s="183"/>
      <c r="O125" s="183"/>
      <c r="P125" s="184">
        <f>SUM(P126:P187)</f>
        <v>0</v>
      </c>
      <c r="Q125" s="183"/>
      <c r="R125" s="184">
        <f>SUM(R126:R187)</f>
        <v>75.189239999999998</v>
      </c>
      <c r="S125" s="183"/>
      <c r="T125" s="185">
        <f>SUM(T126:T187)</f>
        <v>0</v>
      </c>
      <c r="AR125" s="186" t="s">
        <v>82</v>
      </c>
      <c r="AT125" s="187" t="s">
        <v>73</v>
      </c>
      <c r="AU125" s="187" t="s">
        <v>82</v>
      </c>
      <c r="AY125" s="186" t="s">
        <v>135</v>
      </c>
      <c r="BK125" s="188">
        <f>SUM(BK126:BK187)</f>
        <v>0</v>
      </c>
    </row>
    <row r="126" spans="1:65" s="2" customFormat="1" ht="180.75" customHeight="1">
      <c r="A126" s="34"/>
      <c r="B126" s="35"/>
      <c r="C126" s="191" t="s">
        <v>82</v>
      </c>
      <c r="D126" s="191" t="s">
        <v>138</v>
      </c>
      <c r="E126" s="192" t="s">
        <v>303</v>
      </c>
      <c r="F126" s="193" t="s">
        <v>304</v>
      </c>
      <c r="G126" s="194" t="s">
        <v>192</v>
      </c>
      <c r="H126" s="195">
        <v>1.7999999999999999E-2</v>
      </c>
      <c r="I126" s="196"/>
      <c r="J126" s="197">
        <f>ROUND(I126*H126,2)</f>
        <v>0</v>
      </c>
      <c r="K126" s="193" t="s">
        <v>142</v>
      </c>
      <c r="L126" s="39"/>
      <c r="M126" s="198" t="s">
        <v>1</v>
      </c>
      <c r="N126" s="199" t="s">
        <v>39</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143</v>
      </c>
      <c r="AT126" s="202" t="s">
        <v>138</v>
      </c>
      <c r="AU126" s="202" t="s">
        <v>84</v>
      </c>
      <c r="AY126" s="17" t="s">
        <v>135</v>
      </c>
      <c r="BE126" s="203">
        <f>IF(N126="základní",J126,0)</f>
        <v>0</v>
      </c>
      <c r="BF126" s="203">
        <f>IF(N126="snížená",J126,0)</f>
        <v>0</v>
      </c>
      <c r="BG126" s="203">
        <f>IF(N126="zákl. přenesená",J126,0)</f>
        <v>0</v>
      </c>
      <c r="BH126" s="203">
        <f>IF(N126="sníž. přenesená",J126,0)</f>
        <v>0</v>
      </c>
      <c r="BI126" s="203">
        <f>IF(N126="nulová",J126,0)</f>
        <v>0</v>
      </c>
      <c r="BJ126" s="17" t="s">
        <v>82</v>
      </c>
      <c r="BK126" s="203">
        <f>ROUND(I126*H126,2)</f>
        <v>0</v>
      </c>
      <c r="BL126" s="17" t="s">
        <v>143</v>
      </c>
      <c r="BM126" s="202" t="s">
        <v>465</v>
      </c>
    </row>
    <row r="127" spans="1:65" s="13" customFormat="1" ht="11.25">
      <c r="B127" s="204"/>
      <c r="C127" s="205"/>
      <c r="D127" s="206" t="s">
        <v>145</v>
      </c>
      <c r="E127" s="207" t="s">
        <v>1</v>
      </c>
      <c r="F127" s="208" t="s">
        <v>466</v>
      </c>
      <c r="G127" s="205"/>
      <c r="H127" s="209">
        <v>1.7999999999999999E-2</v>
      </c>
      <c r="I127" s="210"/>
      <c r="J127" s="205"/>
      <c r="K127" s="205"/>
      <c r="L127" s="211"/>
      <c r="M127" s="212"/>
      <c r="N127" s="213"/>
      <c r="O127" s="213"/>
      <c r="P127" s="213"/>
      <c r="Q127" s="213"/>
      <c r="R127" s="213"/>
      <c r="S127" s="213"/>
      <c r="T127" s="214"/>
      <c r="AT127" s="215" t="s">
        <v>145</v>
      </c>
      <c r="AU127" s="215" t="s">
        <v>84</v>
      </c>
      <c r="AV127" s="13" t="s">
        <v>84</v>
      </c>
      <c r="AW127" s="13" t="s">
        <v>30</v>
      </c>
      <c r="AX127" s="13" t="s">
        <v>74</v>
      </c>
      <c r="AY127" s="215" t="s">
        <v>135</v>
      </c>
    </row>
    <row r="128" spans="1:65" s="14" customFormat="1" ht="11.25">
      <c r="B128" s="216"/>
      <c r="C128" s="217"/>
      <c r="D128" s="206" t="s">
        <v>145</v>
      </c>
      <c r="E128" s="218" t="s">
        <v>1</v>
      </c>
      <c r="F128" s="219" t="s">
        <v>147</v>
      </c>
      <c r="G128" s="217"/>
      <c r="H128" s="220">
        <v>1.7999999999999999E-2</v>
      </c>
      <c r="I128" s="221"/>
      <c r="J128" s="217"/>
      <c r="K128" s="217"/>
      <c r="L128" s="222"/>
      <c r="M128" s="223"/>
      <c r="N128" s="224"/>
      <c r="O128" s="224"/>
      <c r="P128" s="224"/>
      <c r="Q128" s="224"/>
      <c r="R128" s="224"/>
      <c r="S128" s="224"/>
      <c r="T128" s="225"/>
      <c r="AT128" s="226" t="s">
        <v>145</v>
      </c>
      <c r="AU128" s="226" t="s">
        <v>84</v>
      </c>
      <c r="AV128" s="14" t="s">
        <v>143</v>
      </c>
      <c r="AW128" s="14" t="s">
        <v>30</v>
      </c>
      <c r="AX128" s="14" t="s">
        <v>82</v>
      </c>
      <c r="AY128" s="226" t="s">
        <v>135</v>
      </c>
    </row>
    <row r="129" spans="1:65" s="2" customFormat="1" ht="21.75" customHeight="1">
      <c r="A129" s="34"/>
      <c r="B129" s="35"/>
      <c r="C129" s="227" t="s">
        <v>84</v>
      </c>
      <c r="D129" s="227" t="s">
        <v>202</v>
      </c>
      <c r="E129" s="228" t="s">
        <v>203</v>
      </c>
      <c r="F129" s="229" t="s">
        <v>204</v>
      </c>
      <c r="G129" s="230" t="s">
        <v>205</v>
      </c>
      <c r="H129" s="231">
        <v>51.03</v>
      </c>
      <c r="I129" s="232"/>
      <c r="J129" s="233">
        <f>ROUND(I129*H129,2)</f>
        <v>0</v>
      </c>
      <c r="K129" s="229" t="s">
        <v>142</v>
      </c>
      <c r="L129" s="234"/>
      <c r="M129" s="235" t="s">
        <v>1</v>
      </c>
      <c r="N129" s="236" t="s">
        <v>39</v>
      </c>
      <c r="O129" s="71"/>
      <c r="P129" s="200">
        <f>O129*H129</f>
        <v>0</v>
      </c>
      <c r="Q129" s="200">
        <v>1</v>
      </c>
      <c r="R129" s="200">
        <f>Q129*H129</f>
        <v>51.03</v>
      </c>
      <c r="S129" s="200">
        <v>0</v>
      </c>
      <c r="T129" s="201">
        <f>S129*H129</f>
        <v>0</v>
      </c>
      <c r="U129" s="34"/>
      <c r="V129" s="34"/>
      <c r="W129" s="34"/>
      <c r="X129" s="34"/>
      <c r="Y129" s="34"/>
      <c r="Z129" s="34"/>
      <c r="AA129" s="34"/>
      <c r="AB129" s="34"/>
      <c r="AC129" s="34"/>
      <c r="AD129" s="34"/>
      <c r="AE129" s="34"/>
      <c r="AR129" s="202" t="s">
        <v>175</v>
      </c>
      <c r="AT129" s="202" t="s">
        <v>202</v>
      </c>
      <c r="AU129" s="202" t="s">
        <v>84</v>
      </c>
      <c r="AY129" s="17" t="s">
        <v>135</v>
      </c>
      <c r="BE129" s="203">
        <f>IF(N129="základní",J129,0)</f>
        <v>0</v>
      </c>
      <c r="BF129" s="203">
        <f>IF(N129="snížená",J129,0)</f>
        <v>0</v>
      </c>
      <c r="BG129" s="203">
        <f>IF(N129="zákl. přenesená",J129,0)</f>
        <v>0</v>
      </c>
      <c r="BH129" s="203">
        <f>IF(N129="sníž. přenesená",J129,0)</f>
        <v>0</v>
      </c>
      <c r="BI129" s="203">
        <f>IF(N129="nulová",J129,0)</f>
        <v>0</v>
      </c>
      <c r="BJ129" s="17" t="s">
        <v>82</v>
      </c>
      <c r="BK129" s="203">
        <f>ROUND(I129*H129,2)</f>
        <v>0</v>
      </c>
      <c r="BL129" s="17" t="s">
        <v>143</v>
      </c>
      <c r="BM129" s="202" t="s">
        <v>467</v>
      </c>
    </row>
    <row r="130" spans="1:65" s="13" customFormat="1" ht="11.25">
      <c r="B130" s="204"/>
      <c r="C130" s="205"/>
      <c r="D130" s="206" t="s">
        <v>145</v>
      </c>
      <c r="E130" s="207" t="s">
        <v>1</v>
      </c>
      <c r="F130" s="208" t="s">
        <v>468</v>
      </c>
      <c r="G130" s="205"/>
      <c r="H130" s="209">
        <v>51.03</v>
      </c>
      <c r="I130" s="210"/>
      <c r="J130" s="205"/>
      <c r="K130" s="205"/>
      <c r="L130" s="211"/>
      <c r="M130" s="212"/>
      <c r="N130" s="213"/>
      <c r="O130" s="213"/>
      <c r="P130" s="213"/>
      <c r="Q130" s="213"/>
      <c r="R130" s="213"/>
      <c r="S130" s="213"/>
      <c r="T130" s="214"/>
      <c r="AT130" s="215" t="s">
        <v>145</v>
      </c>
      <c r="AU130" s="215" t="s">
        <v>84</v>
      </c>
      <c r="AV130" s="13" t="s">
        <v>84</v>
      </c>
      <c r="AW130" s="13" t="s">
        <v>30</v>
      </c>
      <c r="AX130" s="13" t="s">
        <v>74</v>
      </c>
      <c r="AY130" s="215" t="s">
        <v>135</v>
      </c>
    </row>
    <row r="131" spans="1:65" s="14" customFormat="1" ht="11.25">
      <c r="B131" s="216"/>
      <c r="C131" s="217"/>
      <c r="D131" s="206" t="s">
        <v>145</v>
      </c>
      <c r="E131" s="218" t="s">
        <v>1</v>
      </c>
      <c r="F131" s="219" t="s">
        <v>147</v>
      </c>
      <c r="G131" s="217"/>
      <c r="H131" s="220">
        <v>51.03</v>
      </c>
      <c r="I131" s="221"/>
      <c r="J131" s="217"/>
      <c r="K131" s="217"/>
      <c r="L131" s="222"/>
      <c r="M131" s="223"/>
      <c r="N131" s="224"/>
      <c r="O131" s="224"/>
      <c r="P131" s="224"/>
      <c r="Q131" s="224"/>
      <c r="R131" s="224"/>
      <c r="S131" s="224"/>
      <c r="T131" s="225"/>
      <c r="AT131" s="226" t="s">
        <v>145</v>
      </c>
      <c r="AU131" s="226" t="s">
        <v>84</v>
      </c>
      <c r="AV131" s="14" t="s">
        <v>143</v>
      </c>
      <c r="AW131" s="14" t="s">
        <v>30</v>
      </c>
      <c r="AX131" s="14" t="s">
        <v>82</v>
      </c>
      <c r="AY131" s="226" t="s">
        <v>135</v>
      </c>
    </row>
    <row r="132" spans="1:65" s="2" customFormat="1" ht="76.349999999999994" customHeight="1">
      <c r="A132" s="34"/>
      <c r="B132" s="35"/>
      <c r="C132" s="191" t="s">
        <v>152</v>
      </c>
      <c r="D132" s="191" t="s">
        <v>138</v>
      </c>
      <c r="E132" s="192" t="s">
        <v>313</v>
      </c>
      <c r="F132" s="193" t="s">
        <v>314</v>
      </c>
      <c r="G132" s="194" t="s">
        <v>192</v>
      </c>
      <c r="H132" s="195">
        <v>1.7999999999999999E-2</v>
      </c>
      <c r="I132" s="196"/>
      <c r="J132" s="197">
        <f>ROUND(I132*H132,2)</f>
        <v>0</v>
      </c>
      <c r="K132" s="193" t="s">
        <v>142</v>
      </c>
      <c r="L132" s="39"/>
      <c r="M132" s="198" t="s">
        <v>1</v>
      </c>
      <c r="N132" s="199" t="s">
        <v>39</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143</v>
      </c>
      <c r="AT132" s="202" t="s">
        <v>138</v>
      </c>
      <c r="AU132" s="202" t="s">
        <v>84</v>
      </c>
      <c r="AY132" s="17" t="s">
        <v>135</v>
      </c>
      <c r="BE132" s="203">
        <f>IF(N132="základní",J132,0)</f>
        <v>0</v>
      </c>
      <c r="BF132" s="203">
        <f>IF(N132="snížená",J132,0)</f>
        <v>0</v>
      </c>
      <c r="BG132" s="203">
        <f>IF(N132="zákl. přenesená",J132,0)</f>
        <v>0</v>
      </c>
      <c r="BH132" s="203">
        <f>IF(N132="sníž. přenesená",J132,0)</f>
        <v>0</v>
      </c>
      <c r="BI132" s="203">
        <f>IF(N132="nulová",J132,0)</f>
        <v>0</v>
      </c>
      <c r="BJ132" s="17" t="s">
        <v>82</v>
      </c>
      <c r="BK132" s="203">
        <f>ROUND(I132*H132,2)</f>
        <v>0</v>
      </c>
      <c r="BL132" s="17" t="s">
        <v>143</v>
      </c>
      <c r="BM132" s="202" t="s">
        <v>469</v>
      </c>
    </row>
    <row r="133" spans="1:65" s="13" customFormat="1" ht="11.25">
      <c r="B133" s="204"/>
      <c r="C133" s="205"/>
      <c r="D133" s="206" t="s">
        <v>145</v>
      </c>
      <c r="E133" s="207" t="s">
        <v>1</v>
      </c>
      <c r="F133" s="208" t="s">
        <v>466</v>
      </c>
      <c r="G133" s="205"/>
      <c r="H133" s="209">
        <v>1.7999999999999999E-2</v>
      </c>
      <c r="I133" s="210"/>
      <c r="J133" s="205"/>
      <c r="K133" s="205"/>
      <c r="L133" s="211"/>
      <c r="M133" s="212"/>
      <c r="N133" s="213"/>
      <c r="O133" s="213"/>
      <c r="P133" s="213"/>
      <c r="Q133" s="213"/>
      <c r="R133" s="213"/>
      <c r="S133" s="213"/>
      <c r="T133" s="214"/>
      <c r="AT133" s="215" t="s">
        <v>145</v>
      </c>
      <c r="AU133" s="215" t="s">
        <v>84</v>
      </c>
      <c r="AV133" s="13" t="s">
        <v>84</v>
      </c>
      <c r="AW133" s="13" t="s">
        <v>30</v>
      </c>
      <c r="AX133" s="13" t="s">
        <v>74</v>
      </c>
      <c r="AY133" s="215" t="s">
        <v>135</v>
      </c>
    </row>
    <row r="134" spans="1:65" s="14" customFormat="1" ht="11.25">
      <c r="B134" s="216"/>
      <c r="C134" s="217"/>
      <c r="D134" s="206" t="s">
        <v>145</v>
      </c>
      <c r="E134" s="218" t="s">
        <v>1</v>
      </c>
      <c r="F134" s="219" t="s">
        <v>147</v>
      </c>
      <c r="G134" s="217"/>
      <c r="H134" s="220">
        <v>1.7999999999999999E-2</v>
      </c>
      <c r="I134" s="221"/>
      <c r="J134" s="217"/>
      <c r="K134" s="217"/>
      <c r="L134" s="222"/>
      <c r="M134" s="223"/>
      <c r="N134" s="224"/>
      <c r="O134" s="224"/>
      <c r="P134" s="224"/>
      <c r="Q134" s="224"/>
      <c r="R134" s="224"/>
      <c r="S134" s="224"/>
      <c r="T134" s="225"/>
      <c r="AT134" s="226" t="s">
        <v>145</v>
      </c>
      <c r="AU134" s="226" t="s">
        <v>84</v>
      </c>
      <c r="AV134" s="14" t="s">
        <v>143</v>
      </c>
      <c r="AW134" s="14" t="s">
        <v>30</v>
      </c>
      <c r="AX134" s="14" t="s">
        <v>82</v>
      </c>
      <c r="AY134" s="226" t="s">
        <v>135</v>
      </c>
    </row>
    <row r="135" spans="1:65" s="2" customFormat="1" ht="21.75" customHeight="1">
      <c r="A135" s="34"/>
      <c r="B135" s="35"/>
      <c r="C135" s="227" t="s">
        <v>143</v>
      </c>
      <c r="D135" s="227" t="s">
        <v>202</v>
      </c>
      <c r="E135" s="228" t="s">
        <v>214</v>
      </c>
      <c r="F135" s="229" t="s">
        <v>215</v>
      </c>
      <c r="G135" s="230" t="s">
        <v>159</v>
      </c>
      <c r="H135" s="231">
        <v>28</v>
      </c>
      <c r="I135" s="308"/>
      <c r="J135" s="233">
        <f>ROUND(I135*H135,2)</f>
        <v>0</v>
      </c>
      <c r="K135" s="229" t="s">
        <v>142</v>
      </c>
      <c r="L135" s="234"/>
      <c r="M135" s="235" t="s">
        <v>1</v>
      </c>
      <c r="N135" s="236" t="s">
        <v>39</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175</v>
      </c>
      <c r="AT135" s="202" t="s">
        <v>202</v>
      </c>
      <c r="AU135" s="202" t="s">
        <v>84</v>
      </c>
      <c r="AY135" s="17" t="s">
        <v>135</v>
      </c>
      <c r="BE135" s="203">
        <f>IF(N135="základní",J135,0)</f>
        <v>0</v>
      </c>
      <c r="BF135" s="203">
        <f>IF(N135="snížená",J135,0)</f>
        <v>0</v>
      </c>
      <c r="BG135" s="203">
        <f>IF(N135="zákl. přenesená",J135,0)</f>
        <v>0</v>
      </c>
      <c r="BH135" s="203">
        <f>IF(N135="sníž. přenesená",J135,0)</f>
        <v>0</v>
      </c>
      <c r="BI135" s="203">
        <f>IF(N135="nulová",J135,0)</f>
        <v>0</v>
      </c>
      <c r="BJ135" s="17" t="s">
        <v>82</v>
      </c>
      <c r="BK135" s="203">
        <f>ROUND(I135*H135,2)</f>
        <v>0</v>
      </c>
      <c r="BL135" s="17" t="s">
        <v>143</v>
      </c>
      <c r="BM135" s="202" t="s">
        <v>470</v>
      </c>
    </row>
    <row r="136" spans="1:65" s="15" customFormat="1" ht="11.25">
      <c r="B136" s="237"/>
      <c r="C136" s="238"/>
      <c r="D136" s="206" t="s">
        <v>145</v>
      </c>
      <c r="E136" s="239" t="s">
        <v>1</v>
      </c>
      <c r="F136" s="240" t="s">
        <v>317</v>
      </c>
      <c r="G136" s="238"/>
      <c r="H136" s="239" t="s">
        <v>1</v>
      </c>
      <c r="I136" s="241"/>
      <c r="J136" s="238"/>
      <c r="K136" s="238"/>
      <c r="L136" s="242"/>
      <c r="M136" s="243"/>
      <c r="N136" s="244"/>
      <c r="O136" s="244"/>
      <c r="P136" s="244"/>
      <c r="Q136" s="244"/>
      <c r="R136" s="244"/>
      <c r="S136" s="244"/>
      <c r="T136" s="245"/>
      <c r="AT136" s="246" t="s">
        <v>145</v>
      </c>
      <c r="AU136" s="246" t="s">
        <v>84</v>
      </c>
      <c r="AV136" s="15" t="s">
        <v>82</v>
      </c>
      <c r="AW136" s="15" t="s">
        <v>30</v>
      </c>
      <c r="AX136" s="15" t="s">
        <v>74</v>
      </c>
      <c r="AY136" s="246" t="s">
        <v>135</v>
      </c>
    </row>
    <row r="137" spans="1:65" s="13" customFormat="1" ht="11.25">
      <c r="B137" s="204"/>
      <c r="C137" s="205"/>
      <c r="D137" s="206" t="s">
        <v>145</v>
      </c>
      <c r="E137" s="207" t="s">
        <v>1</v>
      </c>
      <c r="F137" s="208" t="s">
        <v>401</v>
      </c>
      <c r="G137" s="205"/>
      <c r="H137" s="209">
        <v>28</v>
      </c>
      <c r="I137" s="210"/>
      <c r="J137" s="205"/>
      <c r="K137" s="205"/>
      <c r="L137" s="211"/>
      <c r="M137" s="212"/>
      <c r="N137" s="213"/>
      <c r="O137" s="213"/>
      <c r="P137" s="213"/>
      <c r="Q137" s="213"/>
      <c r="R137" s="213"/>
      <c r="S137" s="213"/>
      <c r="T137" s="214"/>
      <c r="AT137" s="215" t="s">
        <v>145</v>
      </c>
      <c r="AU137" s="215" t="s">
        <v>84</v>
      </c>
      <c r="AV137" s="13" t="s">
        <v>84</v>
      </c>
      <c r="AW137" s="13" t="s">
        <v>30</v>
      </c>
      <c r="AX137" s="13" t="s">
        <v>74</v>
      </c>
      <c r="AY137" s="215" t="s">
        <v>135</v>
      </c>
    </row>
    <row r="138" spans="1:65" s="14" customFormat="1" ht="11.25">
      <c r="B138" s="216"/>
      <c r="C138" s="217"/>
      <c r="D138" s="206" t="s">
        <v>145</v>
      </c>
      <c r="E138" s="218" t="s">
        <v>1</v>
      </c>
      <c r="F138" s="219" t="s">
        <v>147</v>
      </c>
      <c r="G138" s="217"/>
      <c r="H138" s="220">
        <v>28</v>
      </c>
      <c r="I138" s="221"/>
      <c r="J138" s="217"/>
      <c r="K138" s="217"/>
      <c r="L138" s="222"/>
      <c r="M138" s="223"/>
      <c r="N138" s="224"/>
      <c r="O138" s="224"/>
      <c r="P138" s="224"/>
      <c r="Q138" s="224"/>
      <c r="R138" s="224"/>
      <c r="S138" s="224"/>
      <c r="T138" s="225"/>
      <c r="AT138" s="226" t="s">
        <v>145</v>
      </c>
      <c r="AU138" s="226" t="s">
        <v>84</v>
      </c>
      <c r="AV138" s="14" t="s">
        <v>143</v>
      </c>
      <c r="AW138" s="14" t="s">
        <v>30</v>
      </c>
      <c r="AX138" s="14" t="s">
        <v>82</v>
      </c>
      <c r="AY138" s="226" t="s">
        <v>135</v>
      </c>
    </row>
    <row r="139" spans="1:65" s="2" customFormat="1" ht="24.2" customHeight="1">
      <c r="A139" s="34"/>
      <c r="B139" s="35"/>
      <c r="C139" s="227" t="s">
        <v>136</v>
      </c>
      <c r="D139" s="227" t="s">
        <v>202</v>
      </c>
      <c r="E139" s="228" t="s">
        <v>318</v>
      </c>
      <c r="F139" s="229" t="s">
        <v>319</v>
      </c>
      <c r="G139" s="230" t="s">
        <v>159</v>
      </c>
      <c r="H139" s="231">
        <v>112</v>
      </c>
      <c r="I139" s="232"/>
      <c r="J139" s="233">
        <f>ROUND(I139*H139,2)</f>
        <v>0</v>
      </c>
      <c r="K139" s="229" t="s">
        <v>142</v>
      </c>
      <c r="L139" s="234"/>
      <c r="M139" s="235" t="s">
        <v>1</v>
      </c>
      <c r="N139" s="236" t="s">
        <v>39</v>
      </c>
      <c r="O139" s="71"/>
      <c r="P139" s="200">
        <f>O139*H139</f>
        <v>0</v>
      </c>
      <c r="Q139" s="200">
        <v>1.23E-3</v>
      </c>
      <c r="R139" s="200">
        <f>Q139*H139</f>
        <v>0.13775999999999999</v>
      </c>
      <c r="S139" s="200">
        <v>0</v>
      </c>
      <c r="T139" s="201">
        <f>S139*H139</f>
        <v>0</v>
      </c>
      <c r="U139" s="34"/>
      <c r="V139" s="34"/>
      <c r="W139" s="34"/>
      <c r="X139" s="34"/>
      <c r="Y139" s="34"/>
      <c r="Z139" s="34"/>
      <c r="AA139" s="34"/>
      <c r="AB139" s="34"/>
      <c r="AC139" s="34"/>
      <c r="AD139" s="34"/>
      <c r="AE139" s="34"/>
      <c r="AR139" s="202" t="s">
        <v>175</v>
      </c>
      <c r="AT139" s="202" t="s">
        <v>202</v>
      </c>
      <c r="AU139" s="202" t="s">
        <v>84</v>
      </c>
      <c r="AY139" s="17" t="s">
        <v>135</v>
      </c>
      <c r="BE139" s="203">
        <f>IF(N139="základní",J139,0)</f>
        <v>0</v>
      </c>
      <c r="BF139" s="203">
        <f>IF(N139="snížená",J139,0)</f>
        <v>0</v>
      </c>
      <c r="BG139" s="203">
        <f>IF(N139="zákl. přenesená",J139,0)</f>
        <v>0</v>
      </c>
      <c r="BH139" s="203">
        <f>IF(N139="sníž. přenesená",J139,0)</f>
        <v>0</v>
      </c>
      <c r="BI139" s="203">
        <f>IF(N139="nulová",J139,0)</f>
        <v>0</v>
      </c>
      <c r="BJ139" s="17" t="s">
        <v>82</v>
      </c>
      <c r="BK139" s="203">
        <f>ROUND(I139*H139,2)</f>
        <v>0</v>
      </c>
      <c r="BL139" s="17" t="s">
        <v>143</v>
      </c>
      <c r="BM139" s="202" t="s">
        <v>471</v>
      </c>
    </row>
    <row r="140" spans="1:65" s="13" customFormat="1" ht="11.25">
      <c r="B140" s="204"/>
      <c r="C140" s="205"/>
      <c r="D140" s="206" t="s">
        <v>145</v>
      </c>
      <c r="E140" s="207" t="s">
        <v>1</v>
      </c>
      <c r="F140" s="208" t="s">
        <v>472</v>
      </c>
      <c r="G140" s="205"/>
      <c r="H140" s="209">
        <v>112</v>
      </c>
      <c r="I140" s="210"/>
      <c r="J140" s="205"/>
      <c r="K140" s="205"/>
      <c r="L140" s="211"/>
      <c r="M140" s="212"/>
      <c r="N140" s="213"/>
      <c r="O140" s="213"/>
      <c r="P140" s="213"/>
      <c r="Q140" s="213"/>
      <c r="R140" s="213"/>
      <c r="S140" s="213"/>
      <c r="T140" s="214"/>
      <c r="AT140" s="215" t="s">
        <v>145</v>
      </c>
      <c r="AU140" s="215" t="s">
        <v>84</v>
      </c>
      <c r="AV140" s="13" t="s">
        <v>84</v>
      </c>
      <c r="AW140" s="13" t="s">
        <v>30</v>
      </c>
      <c r="AX140" s="13" t="s">
        <v>74</v>
      </c>
      <c r="AY140" s="215" t="s">
        <v>135</v>
      </c>
    </row>
    <row r="141" spans="1:65" s="14" customFormat="1" ht="11.25">
      <c r="B141" s="216"/>
      <c r="C141" s="217"/>
      <c r="D141" s="206" t="s">
        <v>145</v>
      </c>
      <c r="E141" s="218" t="s">
        <v>1</v>
      </c>
      <c r="F141" s="219" t="s">
        <v>147</v>
      </c>
      <c r="G141" s="217"/>
      <c r="H141" s="220">
        <v>112</v>
      </c>
      <c r="I141" s="221"/>
      <c r="J141" s="217"/>
      <c r="K141" s="217"/>
      <c r="L141" s="222"/>
      <c r="M141" s="223"/>
      <c r="N141" s="224"/>
      <c r="O141" s="224"/>
      <c r="P141" s="224"/>
      <c r="Q141" s="224"/>
      <c r="R141" s="224"/>
      <c r="S141" s="224"/>
      <c r="T141" s="225"/>
      <c r="AT141" s="226" t="s">
        <v>145</v>
      </c>
      <c r="AU141" s="226" t="s">
        <v>84</v>
      </c>
      <c r="AV141" s="14" t="s">
        <v>143</v>
      </c>
      <c r="AW141" s="14" t="s">
        <v>30</v>
      </c>
      <c r="AX141" s="14" t="s">
        <v>82</v>
      </c>
      <c r="AY141" s="226" t="s">
        <v>135</v>
      </c>
    </row>
    <row r="142" spans="1:65" s="2" customFormat="1" ht="21.75" customHeight="1">
      <c r="A142" s="34"/>
      <c r="B142" s="35"/>
      <c r="C142" s="227" t="s">
        <v>165</v>
      </c>
      <c r="D142" s="227" t="s">
        <v>202</v>
      </c>
      <c r="E142" s="228" t="s">
        <v>243</v>
      </c>
      <c r="F142" s="229" t="s">
        <v>244</v>
      </c>
      <c r="G142" s="230" t="s">
        <v>159</v>
      </c>
      <c r="H142" s="231">
        <v>56</v>
      </c>
      <c r="I142" s="308"/>
      <c r="J142" s="233">
        <f>ROUND(I142*H142,2)</f>
        <v>0</v>
      </c>
      <c r="K142" s="229" t="s">
        <v>142</v>
      </c>
      <c r="L142" s="234"/>
      <c r="M142" s="235" t="s">
        <v>1</v>
      </c>
      <c r="N142" s="236" t="s">
        <v>39</v>
      </c>
      <c r="O142" s="71"/>
      <c r="P142" s="200">
        <f>O142*H142</f>
        <v>0</v>
      </c>
      <c r="Q142" s="200">
        <v>1.8000000000000001E-4</v>
      </c>
      <c r="R142" s="200">
        <f>Q142*H142</f>
        <v>1.008E-2</v>
      </c>
      <c r="S142" s="200">
        <v>0</v>
      </c>
      <c r="T142" s="201">
        <f>S142*H142</f>
        <v>0</v>
      </c>
      <c r="U142" s="34"/>
      <c r="V142" s="34"/>
      <c r="W142" s="34"/>
      <c r="X142" s="34"/>
      <c r="Y142" s="34"/>
      <c r="Z142" s="34"/>
      <c r="AA142" s="34"/>
      <c r="AB142" s="34"/>
      <c r="AC142" s="34"/>
      <c r="AD142" s="34"/>
      <c r="AE142" s="34"/>
      <c r="AR142" s="202" t="s">
        <v>175</v>
      </c>
      <c r="AT142" s="202" t="s">
        <v>202</v>
      </c>
      <c r="AU142" s="202" t="s">
        <v>84</v>
      </c>
      <c r="AY142" s="17" t="s">
        <v>135</v>
      </c>
      <c r="BE142" s="203">
        <f>IF(N142="základní",J142,0)</f>
        <v>0</v>
      </c>
      <c r="BF142" s="203">
        <f>IF(N142="snížená",J142,0)</f>
        <v>0</v>
      </c>
      <c r="BG142" s="203">
        <f>IF(N142="zákl. přenesená",J142,0)</f>
        <v>0</v>
      </c>
      <c r="BH142" s="203">
        <f>IF(N142="sníž. přenesená",J142,0)</f>
        <v>0</v>
      </c>
      <c r="BI142" s="203">
        <f>IF(N142="nulová",J142,0)</f>
        <v>0</v>
      </c>
      <c r="BJ142" s="17" t="s">
        <v>82</v>
      </c>
      <c r="BK142" s="203">
        <f>ROUND(I142*H142,2)</f>
        <v>0</v>
      </c>
      <c r="BL142" s="17" t="s">
        <v>143</v>
      </c>
      <c r="BM142" s="202" t="s">
        <v>473</v>
      </c>
    </row>
    <row r="143" spans="1:65" s="15" customFormat="1" ht="11.25">
      <c r="B143" s="237"/>
      <c r="C143" s="238"/>
      <c r="D143" s="206" t="s">
        <v>145</v>
      </c>
      <c r="E143" s="239" t="s">
        <v>1</v>
      </c>
      <c r="F143" s="240" t="s">
        <v>317</v>
      </c>
      <c r="G143" s="238"/>
      <c r="H143" s="239" t="s">
        <v>1</v>
      </c>
      <c r="I143" s="241"/>
      <c r="J143" s="238"/>
      <c r="K143" s="238"/>
      <c r="L143" s="242"/>
      <c r="M143" s="243"/>
      <c r="N143" s="244"/>
      <c r="O143" s="244"/>
      <c r="P143" s="244"/>
      <c r="Q143" s="244"/>
      <c r="R143" s="244"/>
      <c r="S143" s="244"/>
      <c r="T143" s="245"/>
      <c r="AT143" s="246" t="s">
        <v>145</v>
      </c>
      <c r="AU143" s="246" t="s">
        <v>84</v>
      </c>
      <c r="AV143" s="15" t="s">
        <v>82</v>
      </c>
      <c r="AW143" s="15" t="s">
        <v>30</v>
      </c>
      <c r="AX143" s="15" t="s">
        <v>74</v>
      </c>
      <c r="AY143" s="246" t="s">
        <v>135</v>
      </c>
    </row>
    <row r="144" spans="1:65" s="13" customFormat="1" ht="11.25">
      <c r="B144" s="204"/>
      <c r="C144" s="205"/>
      <c r="D144" s="206" t="s">
        <v>145</v>
      </c>
      <c r="E144" s="207" t="s">
        <v>1</v>
      </c>
      <c r="F144" s="208" t="s">
        <v>474</v>
      </c>
      <c r="G144" s="205"/>
      <c r="H144" s="209">
        <v>56</v>
      </c>
      <c r="I144" s="210"/>
      <c r="J144" s="205"/>
      <c r="K144" s="205"/>
      <c r="L144" s="211"/>
      <c r="M144" s="212"/>
      <c r="N144" s="213"/>
      <c r="O144" s="213"/>
      <c r="P144" s="213"/>
      <c r="Q144" s="213"/>
      <c r="R144" s="213"/>
      <c r="S144" s="213"/>
      <c r="T144" s="214"/>
      <c r="AT144" s="215" t="s">
        <v>145</v>
      </c>
      <c r="AU144" s="215" t="s">
        <v>84</v>
      </c>
      <c r="AV144" s="13" t="s">
        <v>84</v>
      </c>
      <c r="AW144" s="13" t="s">
        <v>30</v>
      </c>
      <c r="AX144" s="13" t="s">
        <v>74</v>
      </c>
      <c r="AY144" s="215" t="s">
        <v>135</v>
      </c>
    </row>
    <row r="145" spans="1:65" s="14" customFormat="1" ht="11.25">
      <c r="B145" s="216"/>
      <c r="C145" s="217"/>
      <c r="D145" s="206" t="s">
        <v>145</v>
      </c>
      <c r="E145" s="218" t="s">
        <v>1</v>
      </c>
      <c r="F145" s="219" t="s">
        <v>147</v>
      </c>
      <c r="G145" s="217"/>
      <c r="H145" s="220">
        <v>56</v>
      </c>
      <c r="I145" s="221"/>
      <c r="J145" s="217"/>
      <c r="K145" s="217"/>
      <c r="L145" s="222"/>
      <c r="M145" s="223"/>
      <c r="N145" s="224"/>
      <c r="O145" s="224"/>
      <c r="P145" s="224"/>
      <c r="Q145" s="224"/>
      <c r="R145" s="224"/>
      <c r="S145" s="224"/>
      <c r="T145" s="225"/>
      <c r="AT145" s="226" t="s">
        <v>145</v>
      </c>
      <c r="AU145" s="226" t="s">
        <v>84</v>
      </c>
      <c r="AV145" s="14" t="s">
        <v>143</v>
      </c>
      <c r="AW145" s="14" t="s">
        <v>30</v>
      </c>
      <c r="AX145" s="14" t="s">
        <v>82</v>
      </c>
      <c r="AY145" s="226" t="s">
        <v>135</v>
      </c>
    </row>
    <row r="146" spans="1:65" s="2" customFormat="1" ht="90" customHeight="1">
      <c r="A146" s="34"/>
      <c r="B146" s="35"/>
      <c r="C146" s="191" t="s">
        <v>170</v>
      </c>
      <c r="D146" s="191" t="s">
        <v>138</v>
      </c>
      <c r="E146" s="192" t="s">
        <v>324</v>
      </c>
      <c r="F146" s="193" t="s">
        <v>325</v>
      </c>
      <c r="G146" s="194" t="s">
        <v>192</v>
      </c>
      <c r="H146" s="195">
        <v>1.7999999999999999E-2</v>
      </c>
      <c r="I146" s="196"/>
      <c r="J146" s="197">
        <f>ROUND(I146*H146,2)</f>
        <v>0</v>
      </c>
      <c r="K146" s="193" t="s">
        <v>142</v>
      </c>
      <c r="L146" s="39"/>
      <c r="M146" s="198" t="s">
        <v>1</v>
      </c>
      <c r="N146" s="199" t="s">
        <v>39</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143</v>
      </c>
      <c r="AT146" s="202" t="s">
        <v>138</v>
      </c>
      <c r="AU146" s="202" t="s">
        <v>84</v>
      </c>
      <c r="AY146" s="17" t="s">
        <v>135</v>
      </c>
      <c r="BE146" s="203">
        <f>IF(N146="základní",J146,0)</f>
        <v>0</v>
      </c>
      <c r="BF146" s="203">
        <f>IF(N146="snížená",J146,0)</f>
        <v>0</v>
      </c>
      <c r="BG146" s="203">
        <f>IF(N146="zákl. přenesená",J146,0)</f>
        <v>0</v>
      </c>
      <c r="BH146" s="203">
        <f>IF(N146="sníž. přenesená",J146,0)</f>
        <v>0</v>
      </c>
      <c r="BI146" s="203">
        <f>IF(N146="nulová",J146,0)</f>
        <v>0</v>
      </c>
      <c r="BJ146" s="17" t="s">
        <v>82</v>
      </c>
      <c r="BK146" s="203">
        <f>ROUND(I146*H146,2)</f>
        <v>0</v>
      </c>
      <c r="BL146" s="17" t="s">
        <v>143</v>
      </c>
      <c r="BM146" s="202" t="s">
        <v>475</v>
      </c>
    </row>
    <row r="147" spans="1:65" s="13" customFormat="1" ht="11.25">
      <c r="B147" s="204"/>
      <c r="C147" s="205"/>
      <c r="D147" s="206" t="s">
        <v>145</v>
      </c>
      <c r="E147" s="207" t="s">
        <v>1</v>
      </c>
      <c r="F147" s="208" t="s">
        <v>466</v>
      </c>
      <c r="G147" s="205"/>
      <c r="H147" s="209">
        <v>1.7999999999999999E-2</v>
      </c>
      <c r="I147" s="210"/>
      <c r="J147" s="205"/>
      <c r="K147" s="205"/>
      <c r="L147" s="211"/>
      <c r="M147" s="212"/>
      <c r="N147" s="213"/>
      <c r="O147" s="213"/>
      <c r="P147" s="213"/>
      <c r="Q147" s="213"/>
      <c r="R147" s="213"/>
      <c r="S147" s="213"/>
      <c r="T147" s="214"/>
      <c r="AT147" s="215" t="s">
        <v>145</v>
      </c>
      <c r="AU147" s="215" t="s">
        <v>84</v>
      </c>
      <c r="AV147" s="13" t="s">
        <v>84</v>
      </c>
      <c r="AW147" s="13" t="s">
        <v>30</v>
      </c>
      <c r="AX147" s="13" t="s">
        <v>74</v>
      </c>
      <c r="AY147" s="215" t="s">
        <v>135</v>
      </c>
    </row>
    <row r="148" spans="1:65" s="14" customFormat="1" ht="11.25">
      <c r="B148" s="216"/>
      <c r="C148" s="217"/>
      <c r="D148" s="206" t="s">
        <v>145</v>
      </c>
      <c r="E148" s="218" t="s">
        <v>1</v>
      </c>
      <c r="F148" s="219" t="s">
        <v>147</v>
      </c>
      <c r="G148" s="217"/>
      <c r="H148" s="220">
        <v>1.7999999999999999E-2</v>
      </c>
      <c r="I148" s="221"/>
      <c r="J148" s="217"/>
      <c r="K148" s="217"/>
      <c r="L148" s="222"/>
      <c r="M148" s="223"/>
      <c r="N148" s="224"/>
      <c r="O148" s="224"/>
      <c r="P148" s="224"/>
      <c r="Q148" s="224"/>
      <c r="R148" s="224"/>
      <c r="S148" s="224"/>
      <c r="T148" s="225"/>
      <c r="AT148" s="226" t="s">
        <v>145</v>
      </c>
      <c r="AU148" s="226" t="s">
        <v>84</v>
      </c>
      <c r="AV148" s="14" t="s">
        <v>143</v>
      </c>
      <c r="AW148" s="14" t="s">
        <v>30</v>
      </c>
      <c r="AX148" s="14" t="s">
        <v>82</v>
      </c>
      <c r="AY148" s="226" t="s">
        <v>135</v>
      </c>
    </row>
    <row r="149" spans="1:65" s="2" customFormat="1" ht="134.25" customHeight="1">
      <c r="A149" s="34"/>
      <c r="B149" s="35"/>
      <c r="C149" s="191" t="s">
        <v>175</v>
      </c>
      <c r="D149" s="191" t="s">
        <v>138</v>
      </c>
      <c r="E149" s="192" t="s">
        <v>259</v>
      </c>
      <c r="F149" s="193" t="s">
        <v>260</v>
      </c>
      <c r="G149" s="194" t="s">
        <v>192</v>
      </c>
      <c r="H149" s="195">
        <v>0.15</v>
      </c>
      <c r="I149" s="196"/>
      <c r="J149" s="197">
        <f>ROUND(I149*H149,2)</f>
        <v>0</v>
      </c>
      <c r="K149" s="193" t="s">
        <v>142</v>
      </c>
      <c r="L149" s="39"/>
      <c r="M149" s="198" t="s">
        <v>1</v>
      </c>
      <c r="N149" s="199" t="s">
        <v>39</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143</v>
      </c>
      <c r="AT149" s="202" t="s">
        <v>138</v>
      </c>
      <c r="AU149" s="202" t="s">
        <v>84</v>
      </c>
      <c r="AY149" s="17" t="s">
        <v>135</v>
      </c>
      <c r="BE149" s="203">
        <f>IF(N149="základní",J149,0)</f>
        <v>0</v>
      </c>
      <c r="BF149" s="203">
        <f>IF(N149="snížená",J149,0)</f>
        <v>0</v>
      </c>
      <c r="BG149" s="203">
        <f>IF(N149="zákl. přenesená",J149,0)</f>
        <v>0</v>
      </c>
      <c r="BH149" s="203">
        <f>IF(N149="sníž. přenesená",J149,0)</f>
        <v>0</v>
      </c>
      <c r="BI149" s="203">
        <f>IF(N149="nulová",J149,0)</f>
        <v>0</v>
      </c>
      <c r="BJ149" s="17" t="s">
        <v>82</v>
      </c>
      <c r="BK149" s="203">
        <f>ROUND(I149*H149,2)</f>
        <v>0</v>
      </c>
      <c r="BL149" s="17" t="s">
        <v>143</v>
      </c>
      <c r="BM149" s="202" t="s">
        <v>476</v>
      </c>
    </row>
    <row r="150" spans="1:65" s="13" customFormat="1" ht="11.25">
      <c r="B150" s="204"/>
      <c r="C150" s="205"/>
      <c r="D150" s="206" t="s">
        <v>145</v>
      </c>
      <c r="E150" s="207" t="s">
        <v>1</v>
      </c>
      <c r="F150" s="208" t="s">
        <v>333</v>
      </c>
      <c r="G150" s="205"/>
      <c r="H150" s="209">
        <v>0.15</v>
      </c>
      <c r="I150" s="210"/>
      <c r="J150" s="205"/>
      <c r="K150" s="205"/>
      <c r="L150" s="211"/>
      <c r="M150" s="212"/>
      <c r="N150" s="213"/>
      <c r="O150" s="213"/>
      <c r="P150" s="213"/>
      <c r="Q150" s="213"/>
      <c r="R150" s="213"/>
      <c r="S150" s="213"/>
      <c r="T150" s="214"/>
      <c r="AT150" s="215" t="s">
        <v>145</v>
      </c>
      <c r="AU150" s="215" t="s">
        <v>84</v>
      </c>
      <c r="AV150" s="13" t="s">
        <v>84</v>
      </c>
      <c r="AW150" s="13" t="s">
        <v>30</v>
      </c>
      <c r="AX150" s="13" t="s">
        <v>74</v>
      </c>
      <c r="AY150" s="215" t="s">
        <v>135</v>
      </c>
    </row>
    <row r="151" spans="1:65" s="14" customFormat="1" ht="11.25">
      <c r="B151" s="216"/>
      <c r="C151" s="217"/>
      <c r="D151" s="206" t="s">
        <v>145</v>
      </c>
      <c r="E151" s="218" t="s">
        <v>1</v>
      </c>
      <c r="F151" s="219" t="s">
        <v>147</v>
      </c>
      <c r="G151" s="217"/>
      <c r="H151" s="220">
        <v>0.15</v>
      </c>
      <c r="I151" s="221"/>
      <c r="J151" s="217"/>
      <c r="K151" s="217"/>
      <c r="L151" s="222"/>
      <c r="M151" s="223"/>
      <c r="N151" s="224"/>
      <c r="O151" s="224"/>
      <c r="P151" s="224"/>
      <c r="Q151" s="224"/>
      <c r="R151" s="224"/>
      <c r="S151" s="224"/>
      <c r="T151" s="225"/>
      <c r="AT151" s="226" t="s">
        <v>145</v>
      </c>
      <c r="AU151" s="226" t="s">
        <v>84</v>
      </c>
      <c r="AV151" s="14" t="s">
        <v>143</v>
      </c>
      <c r="AW151" s="14" t="s">
        <v>30</v>
      </c>
      <c r="AX151" s="14" t="s">
        <v>82</v>
      </c>
      <c r="AY151" s="226" t="s">
        <v>135</v>
      </c>
    </row>
    <row r="152" spans="1:65" s="2" customFormat="1" ht="114.95" customHeight="1">
      <c r="A152" s="34"/>
      <c r="B152" s="35"/>
      <c r="C152" s="191" t="s">
        <v>180</v>
      </c>
      <c r="D152" s="191" t="s">
        <v>138</v>
      </c>
      <c r="E152" s="192" t="s">
        <v>334</v>
      </c>
      <c r="F152" s="193" t="s">
        <v>335</v>
      </c>
      <c r="G152" s="194" t="s">
        <v>266</v>
      </c>
      <c r="H152" s="195">
        <v>4</v>
      </c>
      <c r="I152" s="196"/>
      <c r="J152" s="197">
        <f>ROUND(I152*H152,2)</f>
        <v>0</v>
      </c>
      <c r="K152" s="193" t="s">
        <v>142</v>
      </c>
      <c r="L152" s="39"/>
      <c r="M152" s="198" t="s">
        <v>1</v>
      </c>
      <c r="N152" s="199" t="s">
        <v>39</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143</v>
      </c>
      <c r="AT152" s="202" t="s">
        <v>138</v>
      </c>
      <c r="AU152" s="202" t="s">
        <v>84</v>
      </c>
      <c r="AY152" s="17" t="s">
        <v>135</v>
      </c>
      <c r="BE152" s="203">
        <f>IF(N152="základní",J152,0)</f>
        <v>0</v>
      </c>
      <c r="BF152" s="203">
        <f>IF(N152="snížená",J152,0)</f>
        <v>0</v>
      </c>
      <c r="BG152" s="203">
        <f>IF(N152="zákl. přenesená",J152,0)</f>
        <v>0</v>
      </c>
      <c r="BH152" s="203">
        <f>IF(N152="sníž. přenesená",J152,0)</f>
        <v>0</v>
      </c>
      <c r="BI152" s="203">
        <f>IF(N152="nulová",J152,0)</f>
        <v>0</v>
      </c>
      <c r="BJ152" s="17" t="s">
        <v>82</v>
      </c>
      <c r="BK152" s="203">
        <f>ROUND(I152*H152,2)</f>
        <v>0</v>
      </c>
      <c r="BL152" s="17" t="s">
        <v>143</v>
      </c>
      <c r="BM152" s="202" t="s">
        <v>477</v>
      </c>
    </row>
    <row r="153" spans="1:65" s="13" customFormat="1" ht="11.25">
      <c r="B153" s="204"/>
      <c r="C153" s="205"/>
      <c r="D153" s="206" t="s">
        <v>145</v>
      </c>
      <c r="E153" s="207" t="s">
        <v>1</v>
      </c>
      <c r="F153" s="208" t="s">
        <v>143</v>
      </c>
      <c r="G153" s="205"/>
      <c r="H153" s="209">
        <v>4</v>
      </c>
      <c r="I153" s="210"/>
      <c r="J153" s="205"/>
      <c r="K153" s="205"/>
      <c r="L153" s="211"/>
      <c r="M153" s="212"/>
      <c r="N153" s="213"/>
      <c r="O153" s="213"/>
      <c r="P153" s="213"/>
      <c r="Q153" s="213"/>
      <c r="R153" s="213"/>
      <c r="S153" s="213"/>
      <c r="T153" s="214"/>
      <c r="AT153" s="215" t="s">
        <v>145</v>
      </c>
      <c r="AU153" s="215" t="s">
        <v>84</v>
      </c>
      <c r="AV153" s="13" t="s">
        <v>84</v>
      </c>
      <c r="AW153" s="13" t="s">
        <v>30</v>
      </c>
      <c r="AX153" s="13" t="s">
        <v>74</v>
      </c>
      <c r="AY153" s="215" t="s">
        <v>135</v>
      </c>
    </row>
    <row r="154" spans="1:65" s="14" customFormat="1" ht="11.25">
      <c r="B154" s="216"/>
      <c r="C154" s="217"/>
      <c r="D154" s="206" t="s">
        <v>145</v>
      </c>
      <c r="E154" s="218" t="s">
        <v>1</v>
      </c>
      <c r="F154" s="219" t="s">
        <v>147</v>
      </c>
      <c r="G154" s="217"/>
      <c r="H154" s="220">
        <v>4</v>
      </c>
      <c r="I154" s="221"/>
      <c r="J154" s="217"/>
      <c r="K154" s="217"/>
      <c r="L154" s="222"/>
      <c r="M154" s="223"/>
      <c r="N154" s="224"/>
      <c r="O154" s="224"/>
      <c r="P154" s="224"/>
      <c r="Q154" s="224"/>
      <c r="R154" s="224"/>
      <c r="S154" s="224"/>
      <c r="T154" s="225"/>
      <c r="AT154" s="226" t="s">
        <v>145</v>
      </c>
      <c r="AU154" s="226" t="s">
        <v>84</v>
      </c>
      <c r="AV154" s="14" t="s">
        <v>143</v>
      </c>
      <c r="AW154" s="14" t="s">
        <v>30</v>
      </c>
      <c r="AX154" s="14" t="s">
        <v>82</v>
      </c>
      <c r="AY154" s="226" t="s">
        <v>135</v>
      </c>
    </row>
    <row r="155" spans="1:65" s="2" customFormat="1" ht="101.25" customHeight="1">
      <c r="A155" s="34"/>
      <c r="B155" s="35"/>
      <c r="C155" s="191" t="s">
        <v>184</v>
      </c>
      <c r="D155" s="191" t="s">
        <v>138</v>
      </c>
      <c r="E155" s="192" t="s">
        <v>337</v>
      </c>
      <c r="F155" s="193" t="s">
        <v>338</v>
      </c>
      <c r="G155" s="194" t="s">
        <v>227</v>
      </c>
      <c r="H155" s="195">
        <v>240</v>
      </c>
      <c r="I155" s="196"/>
      <c r="J155" s="197">
        <f>ROUND(I155*H155,2)</f>
        <v>0</v>
      </c>
      <c r="K155" s="193" t="s">
        <v>142</v>
      </c>
      <c r="L155" s="39"/>
      <c r="M155" s="198" t="s">
        <v>1</v>
      </c>
      <c r="N155" s="199" t="s">
        <v>39</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143</v>
      </c>
      <c r="AT155" s="202" t="s">
        <v>138</v>
      </c>
      <c r="AU155" s="202" t="s">
        <v>84</v>
      </c>
      <c r="AY155" s="17" t="s">
        <v>135</v>
      </c>
      <c r="BE155" s="203">
        <f>IF(N155="základní",J155,0)</f>
        <v>0</v>
      </c>
      <c r="BF155" s="203">
        <f>IF(N155="snížená",J155,0)</f>
        <v>0</v>
      </c>
      <c r="BG155" s="203">
        <f>IF(N155="zákl. přenesená",J155,0)</f>
        <v>0</v>
      </c>
      <c r="BH155" s="203">
        <f>IF(N155="sníž. přenesená",J155,0)</f>
        <v>0</v>
      </c>
      <c r="BI155" s="203">
        <f>IF(N155="nulová",J155,0)</f>
        <v>0</v>
      </c>
      <c r="BJ155" s="17" t="s">
        <v>82</v>
      </c>
      <c r="BK155" s="203">
        <f>ROUND(I155*H155,2)</f>
        <v>0</v>
      </c>
      <c r="BL155" s="17" t="s">
        <v>143</v>
      </c>
      <c r="BM155" s="202" t="s">
        <v>478</v>
      </c>
    </row>
    <row r="156" spans="1:65" s="13" customFormat="1" ht="11.25">
      <c r="B156" s="204"/>
      <c r="C156" s="205"/>
      <c r="D156" s="206" t="s">
        <v>145</v>
      </c>
      <c r="E156" s="207" t="s">
        <v>1</v>
      </c>
      <c r="F156" s="208" t="s">
        <v>340</v>
      </c>
      <c r="G156" s="205"/>
      <c r="H156" s="209">
        <v>240</v>
      </c>
      <c r="I156" s="210"/>
      <c r="J156" s="205"/>
      <c r="K156" s="205"/>
      <c r="L156" s="211"/>
      <c r="M156" s="212"/>
      <c r="N156" s="213"/>
      <c r="O156" s="213"/>
      <c r="P156" s="213"/>
      <c r="Q156" s="213"/>
      <c r="R156" s="213"/>
      <c r="S156" s="213"/>
      <c r="T156" s="214"/>
      <c r="AT156" s="215" t="s">
        <v>145</v>
      </c>
      <c r="AU156" s="215" t="s">
        <v>84</v>
      </c>
      <c r="AV156" s="13" t="s">
        <v>84</v>
      </c>
      <c r="AW156" s="13" t="s">
        <v>30</v>
      </c>
      <c r="AX156" s="13" t="s">
        <v>74</v>
      </c>
      <c r="AY156" s="215" t="s">
        <v>135</v>
      </c>
    </row>
    <row r="157" spans="1:65" s="14" customFormat="1" ht="11.25">
      <c r="B157" s="216"/>
      <c r="C157" s="217"/>
      <c r="D157" s="206" t="s">
        <v>145</v>
      </c>
      <c r="E157" s="218" t="s">
        <v>1</v>
      </c>
      <c r="F157" s="219" t="s">
        <v>147</v>
      </c>
      <c r="G157" s="217"/>
      <c r="H157" s="220">
        <v>240</v>
      </c>
      <c r="I157" s="221"/>
      <c r="J157" s="217"/>
      <c r="K157" s="217"/>
      <c r="L157" s="222"/>
      <c r="M157" s="223"/>
      <c r="N157" s="224"/>
      <c r="O157" s="224"/>
      <c r="P157" s="224"/>
      <c r="Q157" s="224"/>
      <c r="R157" s="224"/>
      <c r="S157" s="224"/>
      <c r="T157" s="225"/>
      <c r="AT157" s="226" t="s">
        <v>145</v>
      </c>
      <c r="AU157" s="226" t="s">
        <v>84</v>
      </c>
      <c r="AV157" s="14" t="s">
        <v>143</v>
      </c>
      <c r="AW157" s="14" t="s">
        <v>30</v>
      </c>
      <c r="AX157" s="14" t="s">
        <v>82</v>
      </c>
      <c r="AY157" s="226" t="s">
        <v>135</v>
      </c>
    </row>
    <row r="158" spans="1:65" s="2" customFormat="1" ht="16.5" customHeight="1">
      <c r="A158" s="34"/>
      <c r="B158" s="35"/>
      <c r="C158" s="227" t="s">
        <v>189</v>
      </c>
      <c r="D158" s="227" t="s">
        <v>202</v>
      </c>
      <c r="E158" s="228" t="s">
        <v>341</v>
      </c>
      <c r="F158" s="229" t="s">
        <v>342</v>
      </c>
      <c r="G158" s="230" t="s">
        <v>227</v>
      </c>
      <c r="H158" s="231">
        <v>6</v>
      </c>
      <c r="I158" s="232"/>
      <c r="J158" s="233">
        <f>ROUND(I158*H158,2)</f>
        <v>0</v>
      </c>
      <c r="K158" s="229" t="s">
        <v>142</v>
      </c>
      <c r="L158" s="234"/>
      <c r="M158" s="235" t="s">
        <v>1</v>
      </c>
      <c r="N158" s="236" t="s">
        <v>39</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175</v>
      </c>
      <c r="AT158" s="202" t="s">
        <v>202</v>
      </c>
      <c r="AU158" s="202" t="s">
        <v>84</v>
      </c>
      <c r="AY158" s="17" t="s">
        <v>135</v>
      </c>
      <c r="BE158" s="203">
        <f>IF(N158="základní",J158,0)</f>
        <v>0</v>
      </c>
      <c r="BF158" s="203">
        <f>IF(N158="snížená",J158,0)</f>
        <v>0</v>
      </c>
      <c r="BG158" s="203">
        <f>IF(N158="zákl. přenesená",J158,0)</f>
        <v>0</v>
      </c>
      <c r="BH158" s="203">
        <f>IF(N158="sníž. přenesená",J158,0)</f>
        <v>0</v>
      </c>
      <c r="BI158" s="203">
        <f>IF(N158="nulová",J158,0)</f>
        <v>0</v>
      </c>
      <c r="BJ158" s="17" t="s">
        <v>82</v>
      </c>
      <c r="BK158" s="203">
        <f>ROUND(I158*H158,2)</f>
        <v>0</v>
      </c>
      <c r="BL158" s="17" t="s">
        <v>143</v>
      </c>
      <c r="BM158" s="202" t="s">
        <v>479</v>
      </c>
    </row>
    <row r="159" spans="1:65" s="13" customFormat="1" ht="11.25">
      <c r="B159" s="204"/>
      <c r="C159" s="205"/>
      <c r="D159" s="206" t="s">
        <v>145</v>
      </c>
      <c r="E159" s="207" t="s">
        <v>1</v>
      </c>
      <c r="F159" s="208" t="s">
        <v>480</v>
      </c>
      <c r="G159" s="205"/>
      <c r="H159" s="209">
        <v>6</v>
      </c>
      <c r="I159" s="210"/>
      <c r="J159" s="205"/>
      <c r="K159" s="205"/>
      <c r="L159" s="211"/>
      <c r="M159" s="212"/>
      <c r="N159" s="213"/>
      <c r="O159" s="213"/>
      <c r="P159" s="213"/>
      <c r="Q159" s="213"/>
      <c r="R159" s="213"/>
      <c r="S159" s="213"/>
      <c r="T159" s="214"/>
      <c r="AT159" s="215" t="s">
        <v>145</v>
      </c>
      <c r="AU159" s="215" t="s">
        <v>84</v>
      </c>
      <c r="AV159" s="13" t="s">
        <v>84</v>
      </c>
      <c r="AW159" s="13" t="s">
        <v>30</v>
      </c>
      <c r="AX159" s="13" t="s">
        <v>74</v>
      </c>
      <c r="AY159" s="215" t="s">
        <v>135</v>
      </c>
    </row>
    <row r="160" spans="1:65" s="14" customFormat="1" ht="11.25">
      <c r="B160" s="216"/>
      <c r="C160" s="217"/>
      <c r="D160" s="206" t="s">
        <v>145</v>
      </c>
      <c r="E160" s="218" t="s">
        <v>1</v>
      </c>
      <c r="F160" s="219" t="s">
        <v>147</v>
      </c>
      <c r="G160" s="217"/>
      <c r="H160" s="220">
        <v>6</v>
      </c>
      <c r="I160" s="221"/>
      <c r="J160" s="217"/>
      <c r="K160" s="217"/>
      <c r="L160" s="222"/>
      <c r="M160" s="223"/>
      <c r="N160" s="224"/>
      <c r="O160" s="224"/>
      <c r="P160" s="224"/>
      <c r="Q160" s="224"/>
      <c r="R160" s="224"/>
      <c r="S160" s="224"/>
      <c r="T160" s="225"/>
      <c r="AT160" s="226" t="s">
        <v>145</v>
      </c>
      <c r="AU160" s="226" t="s">
        <v>84</v>
      </c>
      <c r="AV160" s="14" t="s">
        <v>143</v>
      </c>
      <c r="AW160" s="14" t="s">
        <v>30</v>
      </c>
      <c r="AX160" s="14" t="s">
        <v>82</v>
      </c>
      <c r="AY160" s="226" t="s">
        <v>135</v>
      </c>
    </row>
    <row r="161" spans="1:65" s="2" customFormat="1" ht="62.65" customHeight="1">
      <c r="A161" s="34"/>
      <c r="B161" s="35"/>
      <c r="C161" s="191" t="s">
        <v>195</v>
      </c>
      <c r="D161" s="191" t="s">
        <v>138</v>
      </c>
      <c r="E161" s="192" t="s">
        <v>345</v>
      </c>
      <c r="F161" s="193" t="s">
        <v>346</v>
      </c>
      <c r="G161" s="194" t="s">
        <v>227</v>
      </c>
      <c r="H161" s="195">
        <v>6</v>
      </c>
      <c r="I161" s="196"/>
      <c r="J161" s="197">
        <f>ROUND(I161*H161,2)</f>
        <v>0</v>
      </c>
      <c r="K161" s="193" t="s">
        <v>142</v>
      </c>
      <c r="L161" s="39"/>
      <c r="M161" s="198" t="s">
        <v>1</v>
      </c>
      <c r="N161" s="199" t="s">
        <v>39</v>
      </c>
      <c r="O161" s="71"/>
      <c r="P161" s="200">
        <f>O161*H161</f>
        <v>0</v>
      </c>
      <c r="Q161" s="200">
        <v>0</v>
      </c>
      <c r="R161" s="200">
        <f>Q161*H161</f>
        <v>0</v>
      </c>
      <c r="S161" s="200">
        <v>0</v>
      </c>
      <c r="T161" s="201">
        <f>S161*H161</f>
        <v>0</v>
      </c>
      <c r="U161" s="34"/>
      <c r="V161" s="34"/>
      <c r="W161" s="34"/>
      <c r="X161" s="34"/>
      <c r="Y161" s="34"/>
      <c r="Z161" s="34"/>
      <c r="AA161" s="34"/>
      <c r="AB161" s="34"/>
      <c r="AC161" s="34"/>
      <c r="AD161" s="34"/>
      <c r="AE161" s="34"/>
      <c r="AR161" s="202" t="s">
        <v>143</v>
      </c>
      <c r="AT161" s="202" t="s">
        <v>138</v>
      </c>
      <c r="AU161" s="202" t="s">
        <v>84</v>
      </c>
      <c r="AY161" s="17" t="s">
        <v>135</v>
      </c>
      <c r="BE161" s="203">
        <f>IF(N161="základní",J161,0)</f>
        <v>0</v>
      </c>
      <c r="BF161" s="203">
        <f>IF(N161="snížená",J161,0)</f>
        <v>0</v>
      </c>
      <c r="BG161" s="203">
        <f>IF(N161="zákl. přenesená",J161,0)</f>
        <v>0</v>
      </c>
      <c r="BH161" s="203">
        <f>IF(N161="sníž. přenesená",J161,0)</f>
        <v>0</v>
      </c>
      <c r="BI161" s="203">
        <f>IF(N161="nulová",J161,0)</f>
        <v>0</v>
      </c>
      <c r="BJ161" s="17" t="s">
        <v>82</v>
      </c>
      <c r="BK161" s="203">
        <f>ROUND(I161*H161,2)</f>
        <v>0</v>
      </c>
      <c r="BL161" s="17" t="s">
        <v>143</v>
      </c>
      <c r="BM161" s="202" t="s">
        <v>481</v>
      </c>
    </row>
    <row r="162" spans="1:65" s="13" customFormat="1" ht="11.25">
      <c r="B162" s="204"/>
      <c r="C162" s="205"/>
      <c r="D162" s="206" t="s">
        <v>145</v>
      </c>
      <c r="E162" s="207" t="s">
        <v>1</v>
      </c>
      <c r="F162" s="208" t="s">
        <v>480</v>
      </c>
      <c r="G162" s="205"/>
      <c r="H162" s="209">
        <v>6</v>
      </c>
      <c r="I162" s="210"/>
      <c r="J162" s="205"/>
      <c r="K162" s="205"/>
      <c r="L162" s="211"/>
      <c r="M162" s="212"/>
      <c r="N162" s="213"/>
      <c r="O162" s="213"/>
      <c r="P162" s="213"/>
      <c r="Q162" s="213"/>
      <c r="R162" s="213"/>
      <c r="S162" s="213"/>
      <c r="T162" s="214"/>
      <c r="AT162" s="215" t="s">
        <v>145</v>
      </c>
      <c r="AU162" s="215" t="s">
        <v>84</v>
      </c>
      <c r="AV162" s="13" t="s">
        <v>84</v>
      </c>
      <c r="AW162" s="13" t="s">
        <v>30</v>
      </c>
      <c r="AX162" s="13" t="s">
        <v>74</v>
      </c>
      <c r="AY162" s="215" t="s">
        <v>135</v>
      </c>
    </row>
    <row r="163" spans="1:65" s="14" customFormat="1" ht="11.25">
      <c r="B163" s="216"/>
      <c r="C163" s="217"/>
      <c r="D163" s="206" t="s">
        <v>145</v>
      </c>
      <c r="E163" s="218" t="s">
        <v>1</v>
      </c>
      <c r="F163" s="219" t="s">
        <v>147</v>
      </c>
      <c r="G163" s="217"/>
      <c r="H163" s="220">
        <v>6</v>
      </c>
      <c r="I163" s="221"/>
      <c r="J163" s="217"/>
      <c r="K163" s="217"/>
      <c r="L163" s="222"/>
      <c r="M163" s="223"/>
      <c r="N163" s="224"/>
      <c r="O163" s="224"/>
      <c r="P163" s="224"/>
      <c r="Q163" s="224"/>
      <c r="R163" s="224"/>
      <c r="S163" s="224"/>
      <c r="T163" s="225"/>
      <c r="AT163" s="226" t="s">
        <v>145</v>
      </c>
      <c r="AU163" s="226" t="s">
        <v>84</v>
      </c>
      <c r="AV163" s="14" t="s">
        <v>143</v>
      </c>
      <c r="AW163" s="14" t="s">
        <v>30</v>
      </c>
      <c r="AX163" s="14" t="s">
        <v>82</v>
      </c>
      <c r="AY163" s="226" t="s">
        <v>135</v>
      </c>
    </row>
    <row r="164" spans="1:65" s="2" customFormat="1" ht="49.15" customHeight="1">
      <c r="A164" s="34"/>
      <c r="B164" s="35"/>
      <c r="C164" s="191" t="s">
        <v>201</v>
      </c>
      <c r="D164" s="191" t="s">
        <v>138</v>
      </c>
      <c r="E164" s="192" t="s">
        <v>349</v>
      </c>
      <c r="F164" s="193" t="s">
        <v>350</v>
      </c>
      <c r="G164" s="194" t="s">
        <v>227</v>
      </c>
      <c r="H164" s="195">
        <v>14</v>
      </c>
      <c r="I164" s="196"/>
      <c r="J164" s="197">
        <f>ROUND(I164*H164,2)</f>
        <v>0</v>
      </c>
      <c r="K164" s="193" t="s">
        <v>142</v>
      </c>
      <c r="L164" s="39"/>
      <c r="M164" s="198" t="s">
        <v>1</v>
      </c>
      <c r="N164" s="199" t="s">
        <v>39</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143</v>
      </c>
      <c r="AT164" s="202" t="s">
        <v>138</v>
      </c>
      <c r="AU164" s="202" t="s">
        <v>84</v>
      </c>
      <c r="AY164" s="17" t="s">
        <v>135</v>
      </c>
      <c r="BE164" s="203">
        <f>IF(N164="základní",J164,0)</f>
        <v>0</v>
      </c>
      <c r="BF164" s="203">
        <f>IF(N164="snížená",J164,0)</f>
        <v>0</v>
      </c>
      <c r="BG164" s="203">
        <f>IF(N164="zákl. přenesená",J164,0)</f>
        <v>0</v>
      </c>
      <c r="BH164" s="203">
        <f>IF(N164="sníž. přenesená",J164,0)</f>
        <v>0</v>
      </c>
      <c r="BI164" s="203">
        <f>IF(N164="nulová",J164,0)</f>
        <v>0</v>
      </c>
      <c r="BJ164" s="17" t="s">
        <v>82</v>
      </c>
      <c r="BK164" s="203">
        <f>ROUND(I164*H164,2)</f>
        <v>0</v>
      </c>
      <c r="BL164" s="17" t="s">
        <v>143</v>
      </c>
      <c r="BM164" s="202" t="s">
        <v>482</v>
      </c>
    </row>
    <row r="165" spans="1:65" s="13" customFormat="1" ht="11.25">
      <c r="B165" s="204"/>
      <c r="C165" s="205"/>
      <c r="D165" s="206" t="s">
        <v>145</v>
      </c>
      <c r="E165" s="207" t="s">
        <v>1</v>
      </c>
      <c r="F165" s="208" t="s">
        <v>441</v>
      </c>
      <c r="G165" s="205"/>
      <c r="H165" s="209">
        <v>14</v>
      </c>
      <c r="I165" s="210"/>
      <c r="J165" s="205"/>
      <c r="K165" s="205"/>
      <c r="L165" s="211"/>
      <c r="M165" s="212"/>
      <c r="N165" s="213"/>
      <c r="O165" s="213"/>
      <c r="P165" s="213"/>
      <c r="Q165" s="213"/>
      <c r="R165" s="213"/>
      <c r="S165" s="213"/>
      <c r="T165" s="214"/>
      <c r="AT165" s="215" t="s">
        <v>145</v>
      </c>
      <c r="AU165" s="215" t="s">
        <v>84</v>
      </c>
      <c r="AV165" s="13" t="s">
        <v>84</v>
      </c>
      <c r="AW165" s="13" t="s">
        <v>30</v>
      </c>
      <c r="AX165" s="13" t="s">
        <v>74</v>
      </c>
      <c r="AY165" s="215" t="s">
        <v>135</v>
      </c>
    </row>
    <row r="166" spans="1:65" s="14" customFormat="1" ht="11.25">
      <c r="B166" s="216"/>
      <c r="C166" s="217"/>
      <c r="D166" s="206" t="s">
        <v>145</v>
      </c>
      <c r="E166" s="218" t="s">
        <v>1</v>
      </c>
      <c r="F166" s="219" t="s">
        <v>147</v>
      </c>
      <c r="G166" s="217"/>
      <c r="H166" s="220">
        <v>14</v>
      </c>
      <c r="I166" s="221"/>
      <c r="J166" s="217"/>
      <c r="K166" s="217"/>
      <c r="L166" s="222"/>
      <c r="M166" s="223"/>
      <c r="N166" s="224"/>
      <c r="O166" s="224"/>
      <c r="P166" s="224"/>
      <c r="Q166" s="224"/>
      <c r="R166" s="224"/>
      <c r="S166" s="224"/>
      <c r="T166" s="225"/>
      <c r="AT166" s="226" t="s">
        <v>145</v>
      </c>
      <c r="AU166" s="226" t="s">
        <v>84</v>
      </c>
      <c r="AV166" s="14" t="s">
        <v>143</v>
      </c>
      <c r="AW166" s="14" t="s">
        <v>30</v>
      </c>
      <c r="AX166" s="14" t="s">
        <v>82</v>
      </c>
      <c r="AY166" s="226" t="s">
        <v>135</v>
      </c>
    </row>
    <row r="167" spans="1:65" s="2" customFormat="1" ht="37.9" customHeight="1">
      <c r="A167" s="34"/>
      <c r="B167" s="35"/>
      <c r="C167" s="191" t="s">
        <v>208</v>
      </c>
      <c r="D167" s="191" t="s">
        <v>138</v>
      </c>
      <c r="E167" s="192" t="s">
        <v>353</v>
      </c>
      <c r="F167" s="193" t="s">
        <v>354</v>
      </c>
      <c r="G167" s="194" t="s">
        <v>227</v>
      </c>
      <c r="H167" s="195">
        <v>40</v>
      </c>
      <c r="I167" s="196"/>
      <c r="J167" s="197">
        <f>ROUND(I167*H167,2)</f>
        <v>0</v>
      </c>
      <c r="K167" s="193" t="s">
        <v>142</v>
      </c>
      <c r="L167" s="39"/>
      <c r="M167" s="198" t="s">
        <v>1</v>
      </c>
      <c r="N167" s="199" t="s">
        <v>39</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143</v>
      </c>
      <c r="AT167" s="202" t="s">
        <v>138</v>
      </c>
      <c r="AU167" s="202" t="s">
        <v>84</v>
      </c>
      <c r="AY167" s="17" t="s">
        <v>135</v>
      </c>
      <c r="BE167" s="203">
        <f>IF(N167="základní",J167,0)</f>
        <v>0</v>
      </c>
      <c r="BF167" s="203">
        <f>IF(N167="snížená",J167,0)</f>
        <v>0</v>
      </c>
      <c r="BG167" s="203">
        <f>IF(N167="zákl. přenesená",J167,0)</f>
        <v>0</v>
      </c>
      <c r="BH167" s="203">
        <f>IF(N167="sníž. přenesená",J167,0)</f>
        <v>0</v>
      </c>
      <c r="BI167" s="203">
        <f>IF(N167="nulová",J167,0)</f>
        <v>0</v>
      </c>
      <c r="BJ167" s="17" t="s">
        <v>82</v>
      </c>
      <c r="BK167" s="203">
        <f>ROUND(I167*H167,2)</f>
        <v>0</v>
      </c>
      <c r="BL167" s="17" t="s">
        <v>143</v>
      </c>
      <c r="BM167" s="202" t="s">
        <v>483</v>
      </c>
    </row>
    <row r="168" spans="1:65" s="13" customFormat="1" ht="11.25">
      <c r="B168" s="204"/>
      <c r="C168" s="205"/>
      <c r="D168" s="206" t="s">
        <v>145</v>
      </c>
      <c r="E168" s="207" t="s">
        <v>1</v>
      </c>
      <c r="F168" s="208" t="s">
        <v>443</v>
      </c>
      <c r="G168" s="205"/>
      <c r="H168" s="209">
        <v>40</v>
      </c>
      <c r="I168" s="210"/>
      <c r="J168" s="205"/>
      <c r="K168" s="205"/>
      <c r="L168" s="211"/>
      <c r="M168" s="212"/>
      <c r="N168" s="213"/>
      <c r="O168" s="213"/>
      <c r="P168" s="213"/>
      <c r="Q168" s="213"/>
      <c r="R168" s="213"/>
      <c r="S168" s="213"/>
      <c r="T168" s="214"/>
      <c r="AT168" s="215" t="s">
        <v>145</v>
      </c>
      <c r="AU168" s="215" t="s">
        <v>84</v>
      </c>
      <c r="AV168" s="13" t="s">
        <v>84</v>
      </c>
      <c r="AW168" s="13" t="s">
        <v>30</v>
      </c>
      <c r="AX168" s="13" t="s">
        <v>74</v>
      </c>
      <c r="AY168" s="215" t="s">
        <v>135</v>
      </c>
    </row>
    <row r="169" spans="1:65" s="14" customFormat="1" ht="11.25">
      <c r="B169" s="216"/>
      <c r="C169" s="217"/>
      <c r="D169" s="206" t="s">
        <v>145</v>
      </c>
      <c r="E169" s="218" t="s">
        <v>1</v>
      </c>
      <c r="F169" s="219" t="s">
        <v>147</v>
      </c>
      <c r="G169" s="217"/>
      <c r="H169" s="220">
        <v>40</v>
      </c>
      <c r="I169" s="221"/>
      <c r="J169" s="217"/>
      <c r="K169" s="217"/>
      <c r="L169" s="222"/>
      <c r="M169" s="223"/>
      <c r="N169" s="224"/>
      <c r="O169" s="224"/>
      <c r="P169" s="224"/>
      <c r="Q169" s="224"/>
      <c r="R169" s="224"/>
      <c r="S169" s="224"/>
      <c r="T169" s="225"/>
      <c r="AT169" s="226" t="s">
        <v>145</v>
      </c>
      <c r="AU169" s="226" t="s">
        <v>84</v>
      </c>
      <c r="AV169" s="14" t="s">
        <v>143</v>
      </c>
      <c r="AW169" s="14" t="s">
        <v>30</v>
      </c>
      <c r="AX169" s="14" t="s">
        <v>82</v>
      </c>
      <c r="AY169" s="226" t="s">
        <v>135</v>
      </c>
    </row>
    <row r="170" spans="1:65" s="2" customFormat="1" ht="55.5" customHeight="1">
      <c r="A170" s="34"/>
      <c r="B170" s="35"/>
      <c r="C170" s="191" t="s">
        <v>9</v>
      </c>
      <c r="D170" s="191" t="s">
        <v>138</v>
      </c>
      <c r="E170" s="192" t="s">
        <v>357</v>
      </c>
      <c r="F170" s="193" t="s">
        <v>358</v>
      </c>
      <c r="G170" s="194" t="s">
        <v>141</v>
      </c>
      <c r="H170" s="195">
        <v>56</v>
      </c>
      <c r="I170" s="196"/>
      <c r="J170" s="197">
        <f>ROUND(I170*H170,2)</f>
        <v>0</v>
      </c>
      <c r="K170" s="193" t="s">
        <v>142</v>
      </c>
      <c r="L170" s="39"/>
      <c r="M170" s="198" t="s">
        <v>1</v>
      </c>
      <c r="N170" s="199" t="s">
        <v>39</v>
      </c>
      <c r="O170" s="71"/>
      <c r="P170" s="200">
        <f>O170*H170</f>
        <v>0</v>
      </c>
      <c r="Q170" s="200">
        <v>0</v>
      </c>
      <c r="R170" s="200">
        <f>Q170*H170</f>
        <v>0</v>
      </c>
      <c r="S170" s="200">
        <v>0</v>
      </c>
      <c r="T170" s="201">
        <f>S170*H170</f>
        <v>0</v>
      </c>
      <c r="U170" s="34"/>
      <c r="V170" s="34"/>
      <c r="W170" s="34"/>
      <c r="X170" s="34"/>
      <c r="Y170" s="34"/>
      <c r="Z170" s="34"/>
      <c r="AA170" s="34"/>
      <c r="AB170" s="34"/>
      <c r="AC170" s="34"/>
      <c r="AD170" s="34"/>
      <c r="AE170" s="34"/>
      <c r="AR170" s="202" t="s">
        <v>143</v>
      </c>
      <c r="AT170" s="202" t="s">
        <v>138</v>
      </c>
      <c r="AU170" s="202" t="s">
        <v>84</v>
      </c>
      <c r="AY170" s="17" t="s">
        <v>135</v>
      </c>
      <c r="BE170" s="203">
        <f>IF(N170="základní",J170,0)</f>
        <v>0</v>
      </c>
      <c r="BF170" s="203">
        <f>IF(N170="snížená",J170,0)</f>
        <v>0</v>
      </c>
      <c r="BG170" s="203">
        <f>IF(N170="zákl. přenesená",J170,0)</f>
        <v>0</v>
      </c>
      <c r="BH170" s="203">
        <f>IF(N170="sníž. přenesená",J170,0)</f>
        <v>0</v>
      </c>
      <c r="BI170" s="203">
        <f>IF(N170="nulová",J170,0)</f>
        <v>0</v>
      </c>
      <c r="BJ170" s="17" t="s">
        <v>82</v>
      </c>
      <c r="BK170" s="203">
        <f>ROUND(I170*H170,2)</f>
        <v>0</v>
      </c>
      <c r="BL170" s="17" t="s">
        <v>143</v>
      </c>
      <c r="BM170" s="202" t="s">
        <v>484</v>
      </c>
    </row>
    <row r="171" spans="1:65" s="13" customFormat="1" ht="11.25">
      <c r="B171" s="204"/>
      <c r="C171" s="205"/>
      <c r="D171" s="206" t="s">
        <v>145</v>
      </c>
      <c r="E171" s="207" t="s">
        <v>1</v>
      </c>
      <c r="F171" s="208" t="s">
        <v>360</v>
      </c>
      <c r="G171" s="205"/>
      <c r="H171" s="209">
        <v>56</v>
      </c>
      <c r="I171" s="210"/>
      <c r="J171" s="205"/>
      <c r="K171" s="205"/>
      <c r="L171" s="211"/>
      <c r="M171" s="212"/>
      <c r="N171" s="213"/>
      <c r="O171" s="213"/>
      <c r="P171" s="213"/>
      <c r="Q171" s="213"/>
      <c r="R171" s="213"/>
      <c r="S171" s="213"/>
      <c r="T171" s="214"/>
      <c r="AT171" s="215" t="s">
        <v>145</v>
      </c>
      <c r="AU171" s="215" t="s">
        <v>84</v>
      </c>
      <c r="AV171" s="13" t="s">
        <v>84</v>
      </c>
      <c r="AW171" s="13" t="s">
        <v>30</v>
      </c>
      <c r="AX171" s="13" t="s">
        <v>74</v>
      </c>
      <c r="AY171" s="215" t="s">
        <v>135</v>
      </c>
    </row>
    <row r="172" spans="1:65" s="14" customFormat="1" ht="11.25">
      <c r="B172" s="216"/>
      <c r="C172" s="217"/>
      <c r="D172" s="206" t="s">
        <v>145</v>
      </c>
      <c r="E172" s="218" t="s">
        <v>1</v>
      </c>
      <c r="F172" s="219" t="s">
        <v>147</v>
      </c>
      <c r="G172" s="217"/>
      <c r="H172" s="220">
        <v>56</v>
      </c>
      <c r="I172" s="221"/>
      <c r="J172" s="217"/>
      <c r="K172" s="217"/>
      <c r="L172" s="222"/>
      <c r="M172" s="223"/>
      <c r="N172" s="224"/>
      <c r="O172" s="224"/>
      <c r="P172" s="224"/>
      <c r="Q172" s="224"/>
      <c r="R172" s="224"/>
      <c r="S172" s="224"/>
      <c r="T172" s="225"/>
      <c r="AT172" s="226" t="s">
        <v>145</v>
      </c>
      <c r="AU172" s="226" t="s">
        <v>84</v>
      </c>
      <c r="AV172" s="14" t="s">
        <v>143</v>
      </c>
      <c r="AW172" s="14" t="s">
        <v>30</v>
      </c>
      <c r="AX172" s="14" t="s">
        <v>82</v>
      </c>
      <c r="AY172" s="226" t="s">
        <v>135</v>
      </c>
    </row>
    <row r="173" spans="1:65" s="2" customFormat="1" ht="78" customHeight="1">
      <c r="A173" s="34"/>
      <c r="B173" s="35"/>
      <c r="C173" s="191" t="s">
        <v>218</v>
      </c>
      <c r="D173" s="191" t="s">
        <v>138</v>
      </c>
      <c r="E173" s="192" t="s">
        <v>361</v>
      </c>
      <c r="F173" s="193" t="s">
        <v>362</v>
      </c>
      <c r="G173" s="194" t="s">
        <v>141</v>
      </c>
      <c r="H173" s="195">
        <v>42</v>
      </c>
      <c r="I173" s="196"/>
      <c r="J173" s="197">
        <f>ROUND(I173*H173,2)</f>
        <v>0</v>
      </c>
      <c r="K173" s="193" t="s">
        <v>142</v>
      </c>
      <c r="L173" s="39"/>
      <c r="M173" s="198" t="s">
        <v>1</v>
      </c>
      <c r="N173" s="199" t="s">
        <v>39</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143</v>
      </c>
      <c r="AT173" s="202" t="s">
        <v>138</v>
      </c>
      <c r="AU173" s="202" t="s">
        <v>84</v>
      </c>
      <c r="AY173" s="17" t="s">
        <v>135</v>
      </c>
      <c r="BE173" s="203">
        <f>IF(N173="základní",J173,0)</f>
        <v>0</v>
      </c>
      <c r="BF173" s="203">
        <f>IF(N173="snížená",J173,0)</f>
        <v>0</v>
      </c>
      <c r="BG173" s="203">
        <f>IF(N173="zákl. přenesená",J173,0)</f>
        <v>0</v>
      </c>
      <c r="BH173" s="203">
        <f>IF(N173="sníž. přenesená",J173,0)</f>
        <v>0</v>
      </c>
      <c r="BI173" s="203">
        <f>IF(N173="nulová",J173,0)</f>
        <v>0</v>
      </c>
      <c r="BJ173" s="17" t="s">
        <v>82</v>
      </c>
      <c r="BK173" s="203">
        <f>ROUND(I173*H173,2)</f>
        <v>0</v>
      </c>
      <c r="BL173" s="17" t="s">
        <v>143</v>
      </c>
      <c r="BM173" s="202" t="s">
        <v>485</v>
      </c>
    </row>
    <row r="174" spans="1:65" s="13" customFormat="1" ht="11.25">
      <c r="B174" s="204"/>
      <c r="C174" s="205"/>
      <c r="D174" s="206" t="s">
        <v>145</v>
      </c>
      <c r="E174" s="207" t="s">
        <v>1</v>
      </c>
      <c r="F174" s="208" t="s">
        <v>364</v>
      </c>
      <c r="G174" s="205"/>
      <c r="H174" s="209">
        <v>42</v>
      </c>
      <c r="I174" s="210"/>
      <c r="J174" s="205"/>
      <c r="K174" s="205"/>
      <c r="L174" s="211"/>
      <c r="M174" s="212"/>
      <c r="N174" s="213"/>
      <c r="O174" s="213"/>
      <c r="P174" s="213"/>
      <c r="Q174" s="213"/>
      <c r="R174" s="213"/>
      <c r="S174" s="213"/>
      <c r="T174" s="214"/>
      <c r="AT174" s="215" t="s">
        <v>145</v>
      </c>
      <c r="AU174" s="215" t="s">
        <v>84</v>
      </c>
      <c r="AV174" s="13" t="s">
        <v>84</v>
      </c>
      <c r="AW174" s="13" t="s">
        <v>30</v>
      </c>
      <c r="AX174" s="13" t="s">
        <v>74</v>
      </c>
      <c r="AY174" s="215" t="s">
        <v>135</v>
      </c>
    </row>
    <row r="175" spans="1:65" s="14" customFormat="1" ht="11.25">
      <c r="B175" s="216"/>
      <c r="C175" s="217"/>
      <c r="D175" s="206" t="s">
        <v>145</v>
      </c>
      <c r="E175" s="218" t="s">
        <v>1</v>
      </c>
      <c r="F175" s="219" t="s">
        <v>147</v>
      </c>
      <c r="G175" s="217"/>
      <c r="H175" s="220">
        <v>42</v>
      </c>
      <c r="I175" s="221"/>
      <c r="J175" s="217"/>
      <c r="K175" s="217"/>
      <c r="L175" s="222"/>
      <c r="M175" s="223"/>
      <c r="N175" s="224"/>
      <c r="O175" s="224"/>
      <c r="P175" s="224"/>
      <c r="Q175" s="224"/>
      <c r="R175" s="224"/>
      <c r="S175" s="224"/>
      <c r="T175" s="225"/>
      <c r="AT175" s="226" t="s">
        <v>145</v>
      </c>
      <c r="AU175" s="226" t="s">
        <v>84</v>
      </c>
      <c r="AV175" s="14" t="s">
        <v>143</v>
      </c>
      <c r="AW175" s="14" t="s">
        <v>30</v>
      </c>
      <c r="AX175" s="14" t="s">
        <v>82</v>
      </c>
      <c r="AY175" s="226" t="s">
        <v>135</v>
      </c>
    </row>
    <row r="176" spans="1:65" s="2" customFormat="1" ht="21.75" customHeight="1">
      <c r="A176" s="34"/>
      <c r="B176" s="35"/>
      <c r="C176" s="227" t="s">
        <v>224</v>
      </c>
      <c r="D176" s="227" t="s">
        <v>202</v>
      </c>
      <c r="E176" s="228" t="s">
        <v>365</v>
      </c>
      <c r="F176" s="229" t="s">
        <v>366</v>
      </c>
      <c r="G176" s="230" t="s">
        <v>205</v>
      </c>
      <c r="H176" s="231">
        <v>14.49</v>
      </c>
      <c r="I176" s="232"/>
      <c r="J176" s="233">
        <f>ROUND(I176*H176,2)</f>
        <v>0</v>
      </c>
      <c r="K176" s="229" t="s">
        <v>142</v>
      </c>
      <c r="L176" s="234"/>
      <c r="M176" s="235" t="s">
        <v>1</v>
      </c>
      <c r="N176" s="236" t="s">
        <v>39</v>
      </c>
      <c r="O176" s="71"/>
      <c r="P176" s="200">
        <f>O176*H176</f>
        <v>0</v>
      </c>
      <c r="Q176" s="200">
        <v>1</v>
      </c>
      <c r="R176" s="200">
        <f>Q176*H176</f>
        <v>14.49</v>
      </c>
      <c r="S176" s="200">
        <v>0</v>
      </c>
      <c r="T176" s="201">
        <f>S176*H176</f>
        <v>0</v>
      </c>
      <c r="U176" s="34"/>
      <c r="V176" s="34"/>
      <c r="W176" s="34"/>
      <c r="X176" s="34"/>
      <c r="Y176" s="34"/>
      <c r="Z176" s="34"/>
      <c r="AA176" s="34"/>
      <c r="AB176" s="34"/>
      <c r="AC176" s="34"/>
      <c r="AD176" s="34"/>
      <c r="AE176" s="34"/>
      <c r="AR176" s="202" t="s">
        <v>175</v>
      </c>
      <c r="AT176" s="202" t="s">
        <v>202</v>
      </c>
      <c r="AU176" s="202" t="s">
        <v>84</v>
      </c>
      <c r="AY176" s="17" t="s">
        <v>135</v>
      </c>
      <c r="BE176" s="203">
        <f>IF(N176="základní",J176,0)</f>
        <v>0</v>
      </c>
      <c r="BF176" s="203">
        <f>IF(N176="snížená",J176,0)</f>
        <v>0</v>
      </c>
      <c r="BG176" s="203">
        <f>IF(N176="zákl. přenesená",J176,0)</f>
        <v>0</v>
      </c>
      <c r="BH176" s="203">
        <f>IF(N176="sníž. přenesená",J176,0)</f>
        <v>0</v>
      </c>
      <c r="BI176" s="203">
        <f>IF(N176="nulová",J176,0)</f>
        <v>0</v>
      </c>
      <c r="BJ176" s="17" t="s">
        <v>82</v>
      </c>
      <c r="BK176" s="203">
        <f>ROUND(I176*H176,2)</f>
        <v>0</v>
      </c>
      <c r="BL176" s="17" t="s">
        <v>143</v>
      </c>
      <c r="BM176" s="202" t="s">
        <v>486</v>
      </c>
    </row>
    <row r="177" spans="1:65" s="13" customFormat="1" ht="11.25">
      <c r="B177" s="204"/>
      <c r="C177" s="205"/>
      <c r="D177" s="206" t="s">
        <v>145</v>
      </c>
      <c r="E177" s="207" t="s">
        <v>1</v>
      </c>
      <c r="F177" s="208" t="s">
        <v>368</v>
      </c>
      <c r="G177" s="205"/>
      <c r="H177" s="209">
        <v>14.49</v>
      </c>
      <c r="I177" s="210"/>
      <c r="J177" s="205"/>
      <c r="K177" s="205"/>
      <c r="L177" s="211"/>
      <c r="M177" s="212"/>
      <c r="N177" s="213"/>
      <c r="O177" s="213"/>
      <c r="P177" s="213"/>
      <c r="Q177" s="213"/>
      <c r="R177" s="213"/>
      <c r="S177" s="213"/>
      <c r="T177" s="214"/>
      <c r="AT177" s="215" t="s">
        <v>145</v>
      </c>
      <c r="AU177" s="215" t="s">
        <v>84</v>
      </c>
      <c r="AV177" s="13" t="s">
        <v>84</v>
      </c>
      <c r="AW177" s="13" t="s">
        <v>30</v>
      </c>
      <c r="AX177" s="13" t="s">
        <v>74</v>
      </c>
      <c r="AY177" s="215" t="s">
        <v>135</v>
      </c>
    </row>
    <row r="178" spans="1:65" s="14" customFormat="1" ht="11.25">
      <c r="B178" s="216"/>
      <c r="C178" s="217"/>
      <c r="D178" s="206" t="s">
        <v>145</v>
      </c>
      <c r="E178" s="218" t="s">
        <v>1</v>
      </c>
      <c r="F178" s="219" t="s">
        <v>147</v>
      </c>
      <c r="G178" s="217"/>
      <c r="H178" s="220">
        <v>14.49</v>
      </c>
      <c r="I178" s="221"/>
      <c r="J178" s="217"/>
      <c r="K178" s="217"/>
      <c r="L178" s="222"/>
      <c r="M178" s="223"/>
      <c r="N178" s="224"/>
      <c r="O178" s="224"/>
      <c r="P178" s="224"/>
      <c r="Q178" s="224"/>
      <c r="R178" s="224"/>
      <c r="S178" s="224"/>
      <c r="T178" s="225"/>
      <c r="AT178" s="226" t="s">
        <v>145</v>
      </c>
      <c r="AU178" s="226" t="s">
        <v>84</v>
      </c>
      <c r="AV178" s="14" t="s">
        <v>143</v>
      </c>
      <c r="AW178" s="14" t="s">
        <v>30</v>
      </c>
      <c r="AX178" s="14" t="s">
        <v>82</v>
      </c>
      <c r="AY178" s="226" t="s">
        <v>135</v>
      </c>
    </row>
    <row r="179" spans="1:65" s="2" customFormat="1" ht="24.2" customHeight="1">
      <c r="A179" s="34"/>
      <c r="B179" s="35"/>
      <c r="C179" s="227" t="s">
        <v>230</v>
      </c>
      <c r="D179" s="227" t="s">
        <v>202</v>
      </c>
      <c r="E179" s="228" t="s">
        <v>369</v>
      </c>
      <c r="F179" s="229" t="s">
        <v>370</v>
      </c>
      <c r="G179" s="230" t="s">
        <v>205</v>
      </c>
      <c r="H179" s="231">
        <v>4.83</v>
      </c>
      <c r="I179" s="232"/>
      <c r="J179" s="233">
        <f>ROUND(I179*H179,2)</f>
        <v>0</v>
      </c>
      <c r="K179" s="229" t="s">
        <v>142</v>
      </c>
      <c r="L179" s="234"/>
      <c r="M179" s="235" t="s">
        <v>1</v>
      </c>
      <c r="N179" s="236" t="s">
        <v>39</v>
      </c>
      <c r="O179" s="71"/>
      <c r="P179" s="200">
        <f>O179*H179</f>
        <v>0</v>
      </c>
      <c r="Q179" s="200">
        <v>1</v>
      </c>
      <c r="R179" s="200">
        <f>Q179*H179</f>
        <v>4.83</v>
      </c>
      <c r="S179" s="200">
        <v>0</v>
      </c>
      <c r="T179" s="201">
        <f>S179*H179</f>
        <v>0</v>
      </c>
      <c r="U179" s="34"/>
      <c r="V179" s="34"/>
      <c r="W179" s="34"/>
      <c r="X179" s="34"/>
      <c r="Y179" s="34"/>
      <c r="Z179" s="34"/>
      <c r="AA179" s="34"/>
      <c r="AB179" s="34"/>
      <c r="AC179" s="34"/>
      <c r="AD179" s="34"/>
      <c r="AE179" s="34"/>
      <c r="AR179" s="202" t="s">
        <v>175</v>
      </c>
      <c r="AT179" s="202" t="s">
        <v>202</v>
      </c>
      <c r="AU179" s="202" t="s">
        <v>84</v>
      </c>
      <c r="AY179" s="17" t="s">
        <v>135</v>
      </c>
      <c r="BE179" s="203">
        <f>IF(N179="základní",J179,0)</f>
        <v>0</v>
      </c>
      <c r="BF179" s="203">
        <f>IF(N179="snížená",J179,0)</f>
        <v>0</v>
      </c>
      <c r="BG179" s="203">
        <f>IF(N179="zákl. přenesená",J179,0)</f>
        <v>0</v>
      </c>
      <c r="BH179" s="203">
        <f>IF(N179="sníž. přenesená",J179,0)</f>
        <v>0</v>
      </c>
      <c r="BI179" s="203">
        <f>IF(N179="nulová",J179,0)</f>
        <v>0</v>
      </c>
      <c r="BJ179" s="17" t="s">
        <v>82</v>
      </c>
      <c r="BK179" s="203">
        <f>ROUND(I179*H179,2)</f>
        <v>0</v>
      </c>
      <c r="BL179" s="17" t="s">
        <v>143</v>
      </c>
      <c r="BM179" s="202" t="s">
        <v>487</v>
      </c>
    </row>
    <row r="180" spans="1:65" s="13" customFormat="1" ht="11.25">
      <c r="B180" s="204"/>
      <c r="C180" s="205"/>
      <c r="D180" s="206" t="s">
        <v>145</v>
      </c>
      <c r="E180" s="207" t="s">
        <v>1</v>
      </c>
      <c r="F180" s="208" t="s">
        <v>372</v>
      </c>
      <c r="G180" s="205"/>
      <c r="H180" s="209">
        <v>4.83</v>
      </c>
      <c r="I180" s="210"/>
      <c r="J180" s="205"/>
      <c r="K180" s="205"/>
      <c r="L180" s="211"/>
      <c r="M180" s="212"/>
      <c r="N180" s="213"/>
      <c r="O180" s="213"/>
      <c r="P180" s="213"/>
      <c r="Q180" s="213"/>
      <c r="R180" s="213"/>
      <c r="S180" s="213"/>
      <c r="T180" s="214"/>
      <c r="AT180" s="215" t="s">
        <v>145</v>
      </c>
      <c r="AU180" s="215" t="s">
        <v>84</v>
      </c>
      <c r="AV180" s="13" t="s">
        <v>84</v>
      </c>
      <c r="AW180" s="13" t="s">
        <v>30</v>
      </c>
      <c r="AX180" s="13" t="s">
        <v>74</v>
      </c>
      <c r="AY180" s="215" t="s">
        <v>135</v>
      </c>
    </row>
    <row r="181" spans="1:65" s="14" customFormat="1" ht="11.25">
      <c r="B181" s="216"/>
      <c r="C181" s="217"/>
      <c r="D181" s="206" t="s">
        <v>145</v>
      </c>
      <c r="E181" s="218" t="s">
        <v>1</v>
      </c>
      <c r="F181" s="219" t="s">
        <v>147</v>
      </c>
      <c r="G181" s="217"/>
      <c r="H181" s="220">
        <v>4.83</v>
      </c>
      <c r="I181" s="221"/>
      <c r="J181" s="217"/>
      <c r="K181" s="217"/>
      <c r="L181" s="222"/>
      <c r="M181" s="223"/>
      <c r="N181" s="224"/>
      <c r="O181" s="224"/>
      <c r="P181" s="224"/>
      <c r="Q181" s="224"/>
      <c r="R181" s="224"/>
      <c r="S181" s="224"/>
      <c r="T181" s="225"/>
      <c r="AT181" s="226" t="s">
        <v>145</v>
      </c>
      <c r="AU181" s="226" t="s">
        <v>84</v>
      </c>
      <c r="AV181" s="14" t="s">
        <v>143</v>
      </c>
      <c r="AW181" s="14" t="s">
        <v>30</v>
      </c>
      <c r="AX181" s="14" t="s">
        <v>82</v>
      </c>
      <c r="AY181" s="226" t="s">
        <v>135</v>
      </c>
    </row>
    <row r="182" spans="1:65" s="2" customFormat="1" ht="55.5" customHeight="1">
      <c r="A182" s="34"/>
      <c r="B182" s="35"/>
      <c r="C182" s="191" t="s">
        <v>236</v>
      </c>
      <c r="D182" s="191" t="s">
        <v>138</v>
      </c>
      <c r="E182" s="192" t="s">
        <v>373</v>
      </c>
      <c r="F182" s="193" t="s">
        <v>374</v>
      </c>
      <c r="G182" s="194" t="s">
        <v>198</v>
      </c>
      <c r="H182" s="195">
        <v>3.5</v>
      </c>
      <c r="I182" s="196"/>
      <c r="J182" s="197">
        <f>ROUND(I182*H182,2)</f>
        <v>0</v>
      </c>
      <c r="K182" s="193" t="s">
        <v>142</v>
      </c>
      <c r="L182" s="39"/>
      <c r="M182" s="198" t="s">
        <v>1</v>
      </c>
      <c r="N182" s="199" t="s">
        <v>39</v>
      </c>
      <c r="O182" s="71"/>
      <c r="P182" s="200">
        <f>O182*H182</f>
        <v>0</v>
      </c>
      <c r="Q182" s="200">
        <v>0</v>
      </c>
      <c r="R182" s="200">
        <f>Q182*H182</f>
        <v>0</v>
      </c>
      <c r="S182" s="200">
        <v>0</v>
      </c>
      <c r="T182" s="201">
        <f>S182*H182</f>
        <v>0</v>
      </c>
      <c r="U182" s="34"/>
      <c r="V182" s="34"/>
      <c r="W182" s="34"/>
      <c r="X182" s="34"/>
      <c r="Y182" s="34"/>
      <c r="Z182" s="34"/>
      <c r="AA182" s="34"/>
      <c r="AB182" s="34"/>
      <c r="AC182" s="34"/>
      <c r="AD182" s="34"/>
      <c r="AE182" s="34"/>
      <c r="AR182" s="202" t="s">
        <v>143</v>
      </c>
      <c r="AT182" s="202" t="s">
        <v>138</v>
      </c>
      <c r="AU182" s="202" t="s">
        <v>84</v>
      </c>
      <c r="AY182" s="17" t="s">
        <v>135</v>
      </c>
      <c r="BE182" s="203">
        <f>IF(N182="základní",J182,0)</f>
        <v>0</v>
      </c>
      <c r="BF182" s="203">
        <f>IF(N182="snížená",J182,0)</f>
        <v>0</v>
      </c>
      <c r="BG182" s="203">
        <f>IF(N182="zákl. přenesená",J182,0)</f>
        <v>0</v>
      </c>
      <c r="BH182" s="203">
        <f>IF(N182="sníž. přenesená",J182,0)</f>
        <v>0</v>
      </c>
      <c r="BI182" s="203">
        <f>IF(N182="nulová",J182,0)</f>
        <v>0</v>
      </c>
      <c r="BJ182" s="17" t="s">
        <v>82</v>
      </c>
      <c r="BK182" s="203">
        <f>ROUND(I182*H182,2)</f>
        <v>0</v>
      </c>
      <c r="BL182" s="17" t="s">
        <v>143</v>
      </c>
      <c r="BM182" s="202" t="s">
        <v>488</v>
      </c>
    </row>
    <row r="183" spans="1:65" s="13" customFormat="1" ht="11.25">
      <c r="B183" s="204"/>
      <c r="C183" s="205"/>
      <c r="D183" s="206" t="s">
        <v>145</v>
      </c>
      <c r="E183" s="207" t="s">
        <v>1</v>
      </c>
      <c r="F183" s="208" t="s">
        <v>449</v>
      </c>
      <c r="G183" s="205"/>
      <c r="H183" s="209">
        <v>3.5</v>
      </c>
      <c r="I183" s="210"/>
      <c r="J183" s="205"/>
      <c r="K183" s="205"/>
      <c r="L183" s="211"/>
      <c r="M183" s="212"/>
      <c r="N183" s="213"/>
      <c r="O183" s="213"/>
      <c r="P183" s="213"/>
      <c r="Q183" s="213"/>
      <c r="R183" s="213"/>
      <c r="S183" s="213"/>
      <c r="T183" s="214"/>
      <c r="AT183" s="215" t="s">
        <v>145</v>
      </c>
      <c r="AU183" s="215" t="s">
        <v>84</v>
      </c>
      <c r="AV183" s="13" t="s">
        <v>84</v>
      </c>
      <c r="AW183" s="13" t="s">
        <v>30</v>
      </c>
      <c r="AX183" s="13" t="s">
        <v>74</v>
      </c>
      <c r="AY183" s="215" t="s">
        <v>135</v>
      </c>
    </row>
    <row r="184" spans="1:65" s="14" customFormat="1" ht="11.25">
      <c r="B184" s="216"/>
      <c r="C184" s="217"/>
      <c r="D184" s="206" t="s">
        <v>145</v>
      </c>
      <c r="E184" s="218" t="s">
        <v>1</v>
      </c>
      <c r="F184" s="219" t="s">
        <v>147</v>
      </c>
      <c r="G184" s="217"/>
      <c r="H184" s="220">
        <v>3.5</v>
      </c>
      <c r="I184" s="221"/>
      <c r="J184" s="217"/>
      <c r="K184" s="217"/>
      <c r="L184" s="222"/>
      <c r="M184" s="223"/>
      <c r="N184" s="224"/>
      <c r="O184" s="224"/>
      <c r="P184" s="224"/>
      <c r="Q184" s="224"/>
      <c r="R184" s="224"/>
      <c r="S184" s="224"/>
      <c r="T184" s="225"/>
      <c r="AT184" s="226" t="s">
        <v>145</v>
      </c>
      <c r="AU184" s="226" t="s">
        <v>84</v>
      </c>
      <c r="AV184" s="14" t="s">
        <v>143</v>
      </c>
      <c r="AW184" s="14" t="s">
        <v>30</v>
      </c>
      <c r="AX184" s="14" t="s">
        <v>82</v>
      </c>
      <c r="AY184" s="226" t="s">
        <v>135</v>
      </c>
    </row>
    <row r="185" spans="1:65" s="2" customFormat="1" ht="21.75" customHeight="1">
      <c r="A185" s="34"/>
      <c r="B185" s="35"/>
      <c r="C185" s="227" t="s">
        <v>212</v>
      </c>
      <c r="D185" s="227" t="s">
        <v>202</v>
      </c>
      <c r="E185" s="228" t="s">
        <v>377</v>
      </c>
      <c r="F185" s="229" t="s">
        <v>378</v>
      </c>
      <c r="G185" s="230" t="s">
        <v>198</v>
      </c>
      <c r="H185" s="231">
        <v>2.1</v>
      </c>
      <c r="I185" s="232"/>
      <c r="J185" s="233">
        <f>ROUND(I185*H185,2)</f>
        <v>0</v>
      </c>
      <c r="K185" s="229" t="s">
        <v>142</v>
      </c>
      <c r="L185" s="234"/>
      <c r="M185" s="235" t="s">
        <v>1</v>
      </c>
      <c r="N185" s="236" t="s">
        <v>39</v>
      </c>
      <c r="O185" s="71"/>
      <c r="P185" s="200">
        <f>O185*H185</f>
        <v>0</v>
      </c>
      <c r="Q185" s="200">
        <v>2.234</v>
      </c>
      <c r="R185" s="200">
        <f>Q185*H185</f>
        <v>4.6913999999999998</v>
      </c>
      <c r="S185" s="200">
        <v>0</v>
      </c>
      <c r="T185" s="201">
        <f>S185*H185</f>
        <v>0</v>
      </c>
      <c r="U185" s="34"/>
      <c r="V185" s="34"/>
      <c r="W185" s="34"/>
      <c r="X185" s="34"/>
      <c r="Y185" s="34"/>
      <c r="Z185" s="34"/>
      <c r="AA185" s="34"/>
      <c r="AB185" s="34"/>
      <c r="AC185" s="34"/>
      <c r="AD185" s="34"/>
      <c r="AE185" s="34"/>
      <c r="AR185" s="202" t="s">
        <v>175</v>
      </c>
      <c r="AT185" s="202" t="s">
        <v>202</v>
      </c>
      <c r="AU185" s="202" t="s">
        <v>84</v>
      </c>
      <c r="AY185" s="17" t="s">
        <v>135</v>
      </c>
      <c r="BE185" s="203">
        <f>IF(N185="základní",J185,0)</f>
        <v>0</v>
      </c>
      <c r="BF185" s="203">
        <f>IF(N185="snížená",J185,0)</f>
        <v>0</v>
      </c>
      <c r="BG185" s="203">
        <f>IF(N185="zákl. přenesená",J185,0)</f>
        <v>0</v>
      </c>
      <c r="BH185" s="203">
        <f>IF(N185="sníž. přenesená",J185,0)</f>
        <v>0</v>
      </c>
      <c r="BI185" s="203">
        <f>IF(N185="nulová",J185,0)</f>
        <v>0</v>
      </c>
      <c r="BJ185" s="17" t="s">
        <v>82</v>
      </c>
      <c r="BK185" s="203">
        <f>ROUND(I185*H185,2)</f>
        <v>0</v>
      </c>
      <c r="BL185" s="17" t="s">
        <v>143</v>
      </c>
      <c r="BM185" s="202" t="s">
        <v>489</v>
      </c>
    </row>
    <row r="186" spans="1:65" s="13" customFormat="1" ht="11.25">
      <c r="B186" s="204"/>
      <c r="C186" s="205"/>
      <c r="D186" s="206" t="s">
        <v>145</v>
      </c>
      <c r="E186" s="207" t="s">
        <v>1</v>
      </c>
      <c r="F186" s="208" t="s">
        <v>451</v>
      </c>
      <c r="G186" s="205"/>
      <c r="H186" s="209">
        <v>2.1</v>
      </c>
      <c r="I186" s="210"/>
      <c r="J186" s="205"/>
      <c r="K186" s="205"/>
      <c r="L186" s="211"/>
      <c r="M186" s="212"/>
      <c r="N186" s="213"/>
      <c r="O186" s="213"/>
      <c r="P186" s="213"/>
      <c r="Q186" s="213"/>
      <c r="R186" s="213"/>
      <c r="S186" s="213"/>
      <c r="T186" s="214"/>
      <c r="AT186" s="215" t="s">
        <v>145</v>
      </c>
      <c r="AU186" s="215" t="s">
        <v>84</v>
      </c>
      <c r="AV186" s="13" t="s">
        <v>84</v>
      </c>
      <c r="AW186" s="13" t="s">
        <v>30</v>
      </c>
      <c r="AX186" s="13" t="s">
        <v>74</v>
      </c>
      <c r="AY186" s="215" t="s">
        <v>135</v>
      </c>
    </row>
    <row r="187" spans="1:65" s="14" customFormat="1" ht="11.25">
      <c r="B187" s="216"/>
      <c r="C187" s="217"/>
      <c r="D187" s="206" t="s">
        <v>145</v>
      </c>
      <c r="E187" s="218" t="s">
        <v>1</v>
      </c>
      <c r="F187" s="219" t="s">
        <v>147</v>
      </c>
      <c r="G187" s="217"/>
      <c r="H187" s="220">
        <v>2.1</v>
      </c>
      <c r="I187" s="221"/>
      <c r="J187" s="217"/>
      <c r="K187" s="217"/>
      <c r="L187" s="222"/>
      <c r="M187" s="223"/>
      <c r="N187" s="224"/>
      <c r="O187" s="224"/>
      <c r="P187" s="224"/>
      <c r="Q187" s="224"/>
      <c r="R187" s="224"/>
      <c r="S187" s="224"/>
      <c r="T187" s="225"/>
      <c r="AT187" s="226" t="s">
        <v>145</v>
      </c>
      <c r="AU187" s="226" t="s">
        <v>84</v>
      </c>
      <c r="AV187" s="14" t="s">
        <v>143</v>
      </c>
      <c r="AW187" s="14" t="s">
        <v>30</v>
      </c>
      <c r="AX187" s="14" t="s">
        <v>82</v>
      </c>
      <c r="AY187" s="226" t="s">
        <v>135</v>
      </c>
    </row>
    <row r="188" spans="1:65" s="12" customFormat="1" ht="25.9" customHeight="1">
      <c r="B188" s="175"/>
      <c r="C188" s="176"/>
      <c r="D188" s="177" t="s">
        <v>73</v>
      </c>
      <c r="E188" s="178" t="s">
        <v>283</v>
      </c>
      <c r="F188" s="178" t="s">
        <v>284</v>
      </c>
      <c r="G188" s="176"/>
      <c r="H188" s="176"/>
      <c r="I188" s="179"/>
      <c r="J188" s="180">
        <f>BK188</f>
        <v>0</v>
      </c>
      <c r="K188" s="176"/>
      <c r="L188" s="181"/>
      <c r="M188" s="182"/>
      <c r="N188" s="183"/>
      <c r="O188" s="183"/>
      <c r="P188" s="184">
        <f>SUM(P189:P220)</f>
        <v>0</v>
      </c>
      <c r="Q188" s="183"/>
      <c r="R188" s="184">
        <f>SUM(R189:R220)</f>
        <v>0</v>
      </c>
      <c r="S188" s="183"/>
      <c r="T188" s="185">
        <f>SUM(T189:T220)</f>
        <v>0</v>
      </c>
      <c r="AR188" s="186" t="s">
        <v>143</v>
      </c>
      <c r="AT188" s="187" t="s">
        <v>73</v>
      </c>
      <c r="AU188" s="187" t="s">
        <v>74</v>
      </c>
      <c r="AY188" s="186" t="s">
        <v>135</v>
      </c>
      <c r="BK188" s="188">
        <f>SUM(BK189:BK220)</f>
        <v>0</v>
      </c>
    </row>
    <row r="189" spans="1:65" s="2" customFormat="1" ht="78" customHeight="1">
      <c r="A189" s="34"/>
      <c r="B189" s="35"/>
      <c r="C189" s="191" t="s">
        <v>7</v>
      </c>
      <c r="D189" s="191" t="s">
        <v>138</v>
      </c>
      <c r="E189" s="192" t="s">
        <v>381</v>
      </c>
      <c r="F189" s="193" t="s">
        <v>382</v>
      </c>
      <c r="G189" s="194" t="s">
        <v>159</v>
      </c>
      <c r="H189" s="195">
        <v>1</v>
      </c>
      <c r="I189" s="196"/>
      <c r="J189" s="197">
        <f>ROUND(I189*H189,2)</f>
        <v>0</v>
      </c>
      <c r="K189" s="193" t="s">
        <v>142</v>
      </c>
      <c r="L189" s="39"/>
      <c r="M189" s="198" t="s">
        <v>1</v>
      </c>
      <c r="N189" s="199" t="s">
        <v>39</v>
      </c>
      <c r="O189" s="71"/>
      <c r="P189" s="200">
        <f>O189*H189</f>
        <v>0</v>
      </c>
      <c r="Q189" s="200">
        <v>0</v>
      </c>
      <c r="R189" s="200">
        <f>Q189*H189</f>
        <v>0</v>
      </c>
      <c r="S189" s="200">
        <v>0</v>
      </c>
      <c r="T189" s="201">
        <f>S189*H189</f>
        <v>0</v>
      </c>
      <c r="U189" s="34"/>
      <c r="V189" s="34"/>
      <c r="W189" s="34"/>
      <c r="X189" s="34"/>
      <c r="Y189" s="34"/>
      <c r="Z189" s="34"/>
      <c r="AA189" s="34"/>
      <c r="AB189" s="34"/>
      <c r="AC189" s="34"/>
      <c r="AD189" s="34"/>
      <c r="AE189" s="34"/>
      <c r="AR189" s="202" t="s">
        <v>143</v>
      </c>
      <c r="AT189" s="202" t="s">
        <v>138</v>
      </c>
      <c r="AU189" s="202" t="s">
        <v>82</v>
      </c>
      <c r="AY189" s="17" t="s">
        <v>135</v>
      </c>
      <c r="BE189" s="203">
        <f>IF(N189="základní",J189,0)</f>
        <v>0</v>
      </c>
      <c r="BF189" s="203">
        <f>IF(N189="snížená",J189,0)</f>
        <v>0</v>
      </c>
      <c r="BG189" s="203">
        <f>IF(N189="zákl. přenesená",J189,0)</f>
        <v>0</v>
      </c>
      <c r="BH189" s="203">
        <f>IF(N189="sníž. přenesená",J189,0)</f>
        <v>0</v>
      </c>
      <c r="BI189" s="203">
        <f>IF(N189="nulová",J189,0)</f>
        <v>0</v>
      </c>
      <c r="BJ189" s="17" t="s">
        <v>82</v>
      </c>
      <c r="BK189" s="203">
        <f>ROUND(I189*H189,2)</f>
        <v>0</v>
      </c>
      <c r="BL189" s="17" t="s">
        <v>143</v>
      </c>
      <c r="BM189" s="202" t="s">
        <v>490</v>
      </c>
    </row>
    <row r="190" spans="1:65" s="13" customFormat="1" ht="11.25">
      <c r="B190" s="204"/>
      <c r="C190" s="205"/>
      <c r="D190" s="206" t="s">
        <v>145</v>
      </c>
      <c r="E190" s="207" t="s">
        <v>1</v>
      </c>
      <c r="F190" s="208" t="s">
        <v>82</v>
      </c>
      <c r="G190" s="205"/>
      <c r="H190" s="209">
        <v>1</v>
      </c>
      <c r="I190" s="210"/>
      <c r="J190" s="205"/>
      <c r="K190" s="205"/>
      <c r="L190" s="211"/>
      <c r="M190" s="212"/>
      <c r="N190" s="213"/>
      <c r="O190" s="213"/>
      <c r="P190" s="213"/>
      <c r="Q190" s="213"/>
      <c r="R190" s="213"/>
      <c r="S190" s="213"/>
      <c r="T190" s="214"/>
      <c r="AT190" s="215" t="s">
        <v>145</v>
      </c>
      <c r="AU190" s="215" t="s">
        <v>82</v>
      </c>
      <c r="AV190" s="13" t="s">
        <v>84</v>
      </c>
      <c r="AW190" s="13" t="s">
        <v>30</v>
      </c>
      <c r="AX190" s="13" t="s">
        <v>74</v>
      </c>
      <c r="AY190" s="215" t="s">
        <v>135</v>
      </c>
    </row>
    <row r="191" spans="1:65" s="14" customFormat="1" ht="11.25">
      <c r="B191" s="216"/>
      <c r="C191" s="217"/>
      <c r="D191" s="206" t="s">
        <v>145</v>
      </c>
      <c r="E191" s="218" t="s">
        <v>1</v>
      </c>
      <c r="F191" s="219" t="s">
        <v>147</v>
      </c>
      <c r="G191" s="217"/>
      <c r="H191" s="220">
        <v>1</v>
      </c>
      <c r="I191" s="221"/>
      <c r="J191" s="217"/>
      <c r="K191" s="217"/>
      <c r="L191" s="222"/>
      <c r="M191" s="223"/>
      <c r="N191" s="224"/>
      <c r="O191" s="224"/>
      <c r="P191" s="224"/>
      <c r="Q191" s="224"/>
      <c r="R191" s="224"/>
      <c r="S191" s="224"/>
      <c r="T191" s="225"/>
      <c r="AT191" s="226" t="s">
        <v>145</v>
      </c>
      <c r="AU191" s="226" t="s">
        <v>82</v>
      </c>
      <c r="AV191" s="14" t="s">
        <v>143</v>
      </c>
      <c r="AW191" s="14" t="s">
        <v>30</v>
      </c>
      <c r="AX191" s="14" t="s">
        <v>82</v>
      </c>
      <c r="AY191" s="226" t="s">
        <v>135</v>
      </c>
    </row>
    <row r="192" spans="1:65" s="2" customFormat="1" ht="24.2" customHeight="1">
      <c r="A192" s="34"/>
      <c r="B192" s="35"/>
      <c r="C192" s="191" t="s">
        <v>253</v>
      </c>
      <c r="D192" s="191" t="s">
        <v>138</v>
      </c>
      <c r="E192" s="192" t="s">
        <v>384</v>
      </c>
      <c r="F192" s="193" t="s">
        <v>385</v>
      </c>
      <c r="G192" s="194" t="s">
        <v>386</v>
      </c>
      <c r="H192" s="195">
        <v>1</v>
      </c>
      <c r="I192" s="196"/>
      <c r="J192" s="197">
        <f>ROUND(I192*H192,2)</f>
        <v>0</v>
      </c>
      <c r="K192" s="193" t="s">
        <v>142</v>
      </c>
      <c r="L192" s="39"/>
      <c r="M192" s="198" t="s">
        <v>1</v>
      </c>
      <c r="N192" s="199" t="s">
        <v>39</v>
      </c>
      <c r="O192" s="71"/>
      <c r="P192" s="200">
        <f>O192*H192</f>
        <v>0</v>
      </c>
      <c r="Q192" s="200">
        <v>0</v>
      </c>
      <c r="R192" s="200">
        <f>Q192*H192</f>
        <v>0</v>
      </c>
      <c r="S192" s="200">
        <v>0</v>
      </c>
      <c r="T192" s="201">
        <f>S192*H192</f>
        <v>0</v>
      </c>
      <c r="U192" s="34"/>
      <c r="V192" s="34"/>
      <c r="W192" s="34"/>
      <c r="X192" s="34"/>
      <c r="Y192" s="34"/>
      <c r="Z192" s="34"/>
      <c r="AA192" s="34"/>
      <c r="AB192" s="34"/>
      <c r="AC192" s="34"/>
      <c r="AD192" s="34"/>
      <c r="AE192" s="34"/>
      <c r="AR192" s="202" t="s">
        <v>143</v>
      </c>
      <c r="AT192" s="202" t="s">
        <v>138</v>
      </c>
      <c r="AU192" s="202" t="s">
        <v>82</v>
      </c>
      <c r="AY192" s="17" t="s">
        <v>135</v>
      </c>
      <c r="BE192" s="203">
        <f>IF(N192="základní",J192,0)</f>
        <v>0</v>
      </c>
      <c r="BF192" s="203">
        <f>IF(N192="snížená",J192,0)</f>
        <v>0</v>
      </c>
      <c r="BG192" s="203">
        <f>IF(N192="zákl. přenesená",J192,0)</f>
        <v>0</v>
      </c>
      <c r="BH192" s="203">
        <f>IF(N192="sníž. přenesená",J192,0)</f>
        <v>0</v>
      </c>
      <c r="BI192" s="203">
        <f>IF(N192="nulová",J192,0)</f>
        <v>0</v>
      </c>
      <c r="BJ192" s="17" t="s">
        <v>82</v>
      </c>
      <c r="BK192" s="203">
        <f>ROUND(I192*H192,2)</f>
        <v>0</v>
      </c>
      <c r="BL192" s="17" t="s">
        <v>143</v>
      </c>
      <c r="BM192" s="202" t="s">
        <v>491</v>
      </c>
    </row>
    <row r="193" spans="1:65" s="13" customFormat="1" ht="11.25">
      <c r="B193" s="204"/>
      <c r="C193" s="205"/>
      <c r="D193" s="206" t="s">
        <v>145</v>
      </c>
      <c r="E193" s="207" t="s">
        <v>1</v>
      </c>
      <c r="F193" s="208" t="s">
        <v>82</v>
      </c>
      <c r="G193" s="205"/>
      <c r="H193" s="209">
        <v>1</v>
      </c>
      <c r="I193" s="210"/>
      <c r="J193" s="205"/>
      <c r="K193" s="205"/>
      <c r="L193" s="211"/>
      <c r="M193" s="212"/>
      <c r="N193" s="213"/>
      <c r="O193" s="213"/>
      <c r="P193" s="213"/>
      <c r="Q193" s="213"/>
      <c r="R193" s="213"/>
      <c r="S193" s="213"/>
      <c r="T193" s="214"/>
      <c r="AT193" s="215" t="s">
        <v>145</v>
      </c>
      <c r="AU193" s="215" t="s">
        <v>82</v>
      </c>
      <c r="AV193" s="13" t="s">
        <v>84</v>
      </c>
      <c r="AW193" s="13" t="s">
        <v>30</v>
      </c>
      <c r="AX193" s="13" t="s">
        <v>74</v>
      </c>
      <c r="AY193" s="215" t="s">
        <v>135</v>
      </c>
    </row>
    <row r="194" spans="1:65" s="14" customFormat="1" ht="11.25">
      <c r="B194" s="216"/>
      <c r="C194" s="217"/>
      <c r="D194" s="206" t="s">
        <v>145</v>
      </c>
      <c r="E194" s="218" t="s">
        <v>1</v>
      </c>
      <c r="F194" s="219" t="s">
        <v>147</v>
      </c>
      <c r="G194" s="217"/>
      <c r="H194" s="220">
        <v>1</v>
      </c>
      <c r="I194" s="221"/>
      <c r="J194" s="217"/>
      <c r="K194" s="217"/>
      <c r="L194" s="222"/>
      <c r="M194" s="223"/>
      <c r="N194" s="224"/>
      <c r="O194" s="224"/>
      <c r="P194" s="224"/>
      <c r="Q194" s="224"/>
      <c r="R194" s="224"/>
      <c r="S194" s="224"/>
      <c r="T194" s="225"/>
      <c r="AT194" s="226" t="s">
        <v>145</v>
      </c>
      <c r="AU194" s="226" t="s">
        <v>82</v>
      </c>
      <c r="AV194" s="14" t="s">
        <v>143</v>
      </c>
      <c r="AW194" s="14" t="s">
        <v>30</v>
      </c>
      <c r="AX194" s="14" t="s">
        <v>82</v>
      </c>
      <c r="AY194" s="226" t="s">
        <v>135</v>
      </c>
    </row>
    <row r="195" spans="1:65" s="2" customFormat="1" ht="134.25" customHeight="1">
      <c r="A195" s="34"/>
      <c r="B195" s="35"/>
      <c r="C195" s="191" t="s">
        <v>258</v>
      </c>
      <c r="D195" s="191" t="s">
        <v>138</v>
      </c>
      <c r="E195" s="192" t="s">
        <v>388</v>
      </c>
      <c r="F195" s="193" t="s">
        <v>389</v>
      </c>
      <c r="G195" s="194" t="s">
        <v>159</v>
      </c>
      <c r="H195" s="195">
        <v>71.435000000000002</v>
      </c>
      <c r="I195" s="196"/>
      <c r="J195" s="197">
        <f>ROUND(I195*H195,2)</f>
        <v>0</v>
      </c>
      <c r="K195" s="193" t="s">
        <v>142</v>
      </c>
      <c r="L195" s="39"/>
      <c r="M195" s="198" t="s">
        <v>1</v>
      </c>
      <c r="N195" s="199" t="s">
        <v>39</v>
      </c>
      <c r="O195" s="71"/>
      <c r="P195" s="200">
        <f>O195*H195</f>
        <v>0</v>
      </c>
      <c r="Q195" s="200">
        <v>0</v>
      </c>
      <c r="R195" s="200">
        <f>Q195*H195</f>
        <v>0</v>
      </c>
      <c r="S195" s="200">
        <v>0</v>
      </c>
      <c r="T195" s="201">
        <f>S195*H195</f>
        <v>0</v>
      </c>
      <c r="U195" s="34"/>
      <c r="V195" s="34"/>
      <c r="W195" s="34"/>
      <c r="X195" s="34"/>
      <c r="Y195" s="34"/>
      <c r="Z195" s="34"/>
      <c r="AA195" s="34"/>
      <c r="AB195" s="34"/>
      <c r="AC195" s="34"/>
      <c r="AD195" s="34"/>
      <c r="AE195" s="34"/>
      <c r="AR195" s="202" t="s">
        <v>288</v>
      </c>
      <c r="AT195" s="202" t="s">
        <v>138</v>
      </c>
      <c r="AU195" s="202" t="s">
        <v>82</v>
      </c>
      <c r="AY195" s="17" t="s">
        <v>135</v>
      </c>
      <c r="BE195" s="203">
        <f>IF(N195="základní",J195,0)</f>
        <v>0</v>
      </c>
      <c r="BF195" s="203">
        <f>IF(N195="snížená",J195,0)</f>
        <v>0</v>
      </c>
      <c r="BG195" s="203">
        <f>IF(N195="zákl. přenesená",J195,0)</f>
        <v>0</v>
      </c>
      <c r="BH195" s="203">
        <f>IF(N195="sníž. přenesená",J195,0)</f>
        <v>0</v>
      </c>
      <c r="BI195" s="203">
        <f>IF(N195="nulová",J195,0)</f>
        <v>0</v>
      </c>
      <c r="BJ195" s="17" t="s">
        <v>82</v>
      </c>
      <c r="BK195" s="203">
        <f>ROUND(I195*H195,2)</f>
        <v>0</v>
      </c>
      <c r="BL195" s="17" t="s">
        <v>288</v>
      </c>
      <c r="BM195" s="202" t="s">
        <v>492</v>
      </c>
    </row>
    <row r="196" spans="1:65" s="13" customFormat="1" ht="11.25">
      <c r="B196" s="204"/>
      <c r="C196" s="205"/>
      <c r="D196" s="206" t="s">
        <v>145</v>
      </c>
      <c r="E196" s="207" t="s">
        <v>1</v>
      </c>
      <c r="F196" s="208" t="s">
        <v>493</v>
      </c>
      <c r="G196" s="205"/>
      <c r="H196" s="209">
        <v>42.524999999999999</v>
      </c>
      <c r="I196" s="210"/>
      <c r="J196" s="205"/>
      <c r="K196" s="205"/>
      <c r="L196" s="211"/>
      <c r="M196" s="212"/>
      <c r="N196" s="213"/>
      <c r="O196" s="213"/>
      <c r="P196" s="213"/>
      <c r="Q196" s="213"/>
      <c r="R196" s="213"/>
      <c r="S196" s="213"/>
      <c r="T196" s="214"/>
      <c r="AT196" s="215" t="s">
        <v>145</v>
      </c>
      <c r="AU196" s="215" t="s">
        <v>82</v>
      </c>
      <c r="AV196" s="13" t="s">
        <v>84</v>
      </c>
      <c r="AW196" s="13" t="s">
        <v>30</v>
      </c>
      <c r="AX196" s="13" t="s">
        <v>74</v>
      </c>
      <c r="AY196" s="215" t="s">
        <v>135</v>
      </c>
    </row>
    <row r="197" spans="1:65" s="13" customFormat="1" ht="11.25">
      <c r="B197" s="204"/>
      <c r="C197" s="205"/>
      <c r="D197" s="206" t="s">
        <v>145</v>
      </c>
      <c r="E197" s="207" t="s">
        <v>1</v>
      </c>
      <c r="F197" s="208" t="s">
        <v>392</v>
      </c>
      <c r="G197" s="205"/>
      <c r="H197" s="209">
        <v>3.15</v>
      </c>
      <c r="I197" s="210"/>
      <c r="J197" s="205"/>
      <c r="K197" s="205"/>
      <c r="L197" s="211"/>
      <c r="M197" s="212"/>
      <c r="N197" s="213"/>
      <c r="O197" s="213"/>
      <c r="P197" s="213"/>
      <c r="Q197" s="213"/>
      <c r="R197" s="213"/>
      <c r="S197" s="213"/>
      <c r="T197" s="214"/>
      <c r="AT197" s="215" t="s">
        <v>145</v>
      </c>
      <c r="AU197" s="215" t="s">
        <v>82</v>
      </c>
      <c r="AV197" s="13" t="s">
        <v>84</v>
      </c>
      <c r="AW197" s="13" t="s">
        <v>30</v>
      </c>
      <c r="AX197" s="13" t="s">
        <v>74</v>
      </c>
      <c r="AY197" s="215" t="s">
        <v>135</v>
      </c>
    </row>
    <row r="198" spans="1:65" s="13" customFormat="1" ht="11.25">
      <c r="B198" s="204"/>
      <c r="C198" s="205"/>
      <c r="D198" s="206" t="s">
        <v>145</v>
      </c>
      <c r="E198" s="207" t="s">
        <v>1</v>
      </c>
      <c r="F198" s="208" t="s">
        <v>393</v>
      </c>
      <c r="G198" s="205"/>
      <c r="H198" s="209">
        <v>25.76</v>
      </c>
      <c r="I198" s="210"/>
      <c r="J198" s="205"/>
      <c r="K198" s="205"/>
      <c r="L198" s="211"/>
      <c r="M198" s="212"/>
      <c r="N198" s="213"/>
      <c r="O198" s="213"/>
      <c r="P198" s="213"/>
      <c r="Q198" s="213"/>
      <c r="R198" s="213"/>
      <c r="S198" s="213"/>
      <c r="T198" s="214"/>
      <c r="AT198" s="215" t="s">
        <v>145</v>
      </c>
      <c r="AU198" s="215" t="s">
        <v>82</v>
      </c>
      <c r="AV198" s="13" t="s">
        <v>84</v>
      </c>
      <c r="AW198" s="13" t="s">
        <v>30</v>
      </c>
      <c r="AX198" s="13" t="s">
        <v>74</v>
      </c>
      <c r="AY198" s="215" t="s">
        <v>135</v>
      </c>
    </row>
    <row r="199" spans="1:65" s="14" customFormat="1" ht="11.25">
      <c r="B199" s="216"/>
      <c r="C199" s="217"/>
      <c r="D199" s="206" t="s">
        <v>145</v>
      </c>
      <c r="E199" s="218" t="s">
        <v>1</v>
      </c>
      <c r="F199" s="219" t="s">
        <v>147</v>
      </c>
      <c r="G199" s="217"/>
      <c r="H199" s="220">
        <v>71.435000000000002</v>
      </c>
      <c r="I199" s="221"/>
      <c r="J199" s="217"/>
      <c r="K199" s="217"/>
      <c r="L199" s="222"/>
      <c r="M199" s="223"/>
      <c r="N199" s="224"/>
      <c r="O199" s="224"/>
      <c r="P199" s="224"/>
      <c r="Q199" s="224"/>
      <c r="R199" s="224"/>
      <c r="S199" s="224"/>
      <c r="T199" s="225"/>
      <c r="AT199" s="226" t="s">
        <v>145</v>
      </c>
      <c r="AU199" s="226" t="s">
        <v>82</v>
      </c>
      <c r="AV199" s="14" t="s">
        <v>143</v>
      </c>
      <c r="AW199" s="14" t="s">
        <v>30</v>
      </c>
      <c r="AX199" s="14" t="s">
        <v>82</v>
      </c>
      <c r="AY199" s="226" t="s">
        <v>135</v>
      </c>
    </row>
    <row r="200" spans="1:65" s="2" customFormat="1" ht="156.75" customHeight="1">
      <c r="A200" s="34"/>
      <c r="B200" s="35"/>
      <c r="C200" s="191" t="s">
        <v>263</v>
      </c>
      <c r="D200" s="191" t="s">
        <v>138</v>
      </c>
      <c r="E200" s="192" t="s">
        <v>394</v>
      </c>
      <c r="F200" s="193" t="s">
        <v>395</v>
      </c>
      <c r="G200" s="194" t="s">
        <v>205</v>
      </c>
      <c r="H200" s="195">
        <v>49.771000000000001</v>
      </c>
      <c r="I200" s="196"/>
      <c r="J200" s="197">
        <f>ROUND(I200*H200,2)</f>
        <v>0</v>
      </c>
      <c r="K200" s="193" t="s">
        <v>142</v>
      </c>
      <c r="L200" s="39"/>
      <c r="M200" s="198" t="s">
        <v>1</v>
      </c>
      <c r="N200" s="199" t="s">
        <v>39</v>
      </c>
      <c r="O200" s="71"/>
      <c r="P200" s="200">
        <f>O200*H200</f>
        <v>0</v>
      </c>
      <c r="Q200" s="200">
        <v>0</v>
      </c>
      <c r="R200" s="200">
        <f>Q200*H200</f>
        <v>0</v>
      </c>
      <c r="S200" s="200">
        <v>0</v>
      </c>
      <c r="T200" s="201">
        <f>S200*H200</f>
        <v>0</v>
      </c>
      <c r="U200" s="34"/>
      <c r="V200" s="34"/>
      <c r="W200" s="34"/>
      <c r="X200" s="34"/>
      <c r="Y200" s="34"/>
      <c r="Z200" s="34"/>
      <c r="AA200" s="34"/>
      <c r="AB200" s="34"/>
      <c r="AC200" s="34"/>
      <c r="AD200" s="34"/>
      <c r="AE200" s="34"/>
      <c r="AR200" s="202" t="s">
        <v>288</v>
      </c>
      <c r="AT200" s="202" t="s">
        <v>138</v>
      </c>
      <c r="AU200" s="202" t="s">
        <v>82</v>
      </c>
      <c r="AY200" s="17" t="s">
        <v>135</v>
      </c>
      <c r="BE200" s="203">
        <f>IF(N200="základní",J200,0)</f>
        <v>0</v>
      </c>
      <c r="BF200" s="203">
        <f>IF(N200="snížená",J200,0)</f>
        <v>0</v>
      </c>
      <c r="BG200" s="203">
        <f>IF(N200="zákl. přenesená",J200,0)</f>
        <v>0</v>
      </c>
      <c r="BH200" s="203">
        <f>IF(N200="sníž. přenesená",J200,0)</f>
        <v>0</v>
      </c>
      <c r="BI200" s="203">
        <f>IF(N200="nulová",J200,0)</f>
        <v>0</v>
      </c>
      <c r="BJ200" s="17" t="s">
        <v>82</v>
      </c>
      <c r="BK200" s="203">
        <f>ROUND(I200*H200,2)</f>
        <v>0</v>
      </c>
      <c r="BL200" s="17" t="s">
        <v>288</v>
      </c>
      <c r="BM200" s="202" t="s">
        <v>494</v>
      </c>
    </row>
    <row r="201" spans="1:65" s="13" customFormat="1" ht="11.25">
      <c r="B201" s="204"/>
      <c r="C201" s="205"/>
      <c r="D201" s="206" t="s">
        <v>145</v>
      </c>
      <c r="E201" s="207" t="s">
        <v>1</v>
      </c>
      <c r="F201" s="208" t="s">
        <v>495</v>
      </c>
      <c r="G201" s="205"/>
      <c r="H201" s="209">
        <v>25.76</v>
      </c>
      <c r="I201" s="210"/>
      <c r="J201" s="205"/>
      <c r="K201" s="205"/>
      <c r="L201" s="211"/>
      <c r="M201" s="212"/>
      <c r="N201" s="213"/>
      <c r="O201" s="213"/>
      <c r="P201" s="213"/>
      <c r="Q201" s="213"/>
      <c r="R201" s="213"/>
      <c r="S201" s="213"/>
      <c r="T201" s="214"/>
      <c r="AT201" s="215" t="s">
        <v>145</v>
      </c>
      <c r="AU201" s="215" t="s">
        <v>82</v>
      </c>
      <c r="AV201" s="13" t="s">
        <v>84</v>
      </c>
      <c r="AW201" s="13" t="s">
        <v>30</v>
      </c>
      <c r="AX201" s="13" t="s">
        <v>74</v>
      </c>
      <c r="AY201" s="215" t="s">
        <v>135</v>
      </c>
    </row>
    <row r="202" spans="1:65" s="13" customFormat="1" ht="11.25">
      <c r="B202" s="204"/>
      <c r="C202" s="205"/>
      <c r="D202" s="206" t="s">
        <v>145</v>
      </c>
      <c r="E202" s="207" t="s">
        <v>1</v>
      </c>
      <c r="F202" s="208" t="s">
        <v>397</v>
      </c>
      <c r="G202" s="205"/>
      <c r="H202" s="209">
        <v>19.32</v>
      </c>
      <c r="I202" s="210"/>
      <c r="J202" s="205"/>
      <c r="K202" s="205"/>
      <c r="L202" s="211"/>
      <c r="M202" s="212"/>
      <c r="N202" s="213"/>
      <c r="O202" s="213"/>
      <c r="P202" s="213"/>
      <c r="Q202" s="213"/>
      <c r="R202" s="213"/>
      <c r="S202" s="213"/>
      <c r="T202" s="214"/>
      <c r="AT202" s="215" t="s">
        <v>145</v>
      </c>
      <c r="AU202" s="215" t="s">
        <v>82</v>
      </c>
      <c r="AV202" s="13" t="s">
        <v>84</v>
      </c>
      <c r="AW202" s="13" t="s">
        <v>30</v>
      </c>
      <c r="AX202" s="13" t="s">
        <v>74</v>
      </c>
      <c r="AY202" s="215" t="s">
        <v>135</v>
      </c>
    </row>
    <row r="203" spans="1:65" s="13" customFormat="1" ht="11.25">
      <c r="B203" s="204"/>
      <c r="C203" s="205"/>
      <c r="D203" s="206" t="s">
        <v>145</v>
      </c>
      <c r="E203" s="207" t="s">
        <v>1</v>
      </c>
      <c r="F203" s="208" t="s">
        <v>456</v>
      </c>
      <c r="G203" s="205"/>
      <c r="H203" s="209">
        <v>4.6909999999999998</v>
      </c>
      <c r="I203" s="210"/>
      <c r="J203" s="205"/>
      <c r="K203" s="205"/>
      <c r="L203" s="211"/>
      <c r="M203" s="212"/>
      <c r="N203" s="213"/>
      <c r="O203" s="213"/>
      <c r="P203" s="213"/>
      <c r="Q203" s="213"/>
      <c r="R203" s="213"/>
      <c r="S203" s="213"/>
      <c r="T203" s="214"/>
      <c r="AT203" s="215" t="s">
        <v>145</v>
      </c>
      <c r="AU203" s="215" t="s">
        <v>82</v>
      </c>
      <c r="AV203" s="13" t="s">
        <v>84</v>
      </c>
      <c r="AW203" s="13" t="s">
        <v>30</v>
      </c>
      <c r="AX203" s="13" t="s">
        <v>74</v>
      </c>
      <c r="AY203" s="215" t="s">
        <v>135</v>
      </c>
    </row>
    <row r="204" spans="1:65" s="14" customFormat="1" ht="11.25">
      <c r="B204" s="216"/>
      <c r="C204" s="217"/>
      <c r="D204" s="206" t="s">
        <v>145</v>
      </c>
      <c r="E204" s="218" t="s">
        <v>1</v>
      </c>
      <c r="F204" s="219" t="s">
        <v>147</v>
      </c>
      <c r="G204" s="217"/>
      <c r="H204" s="220">
        <v>49.771000000000001</v>
      </c>
      <c r="I204" s="221"/>
      <c r="J204" s="217"/>
      <c r="K204" s="217"/>
      <c r="L204" s="222"/>
      <c r="M204" s="223"/>
      <c r="N204" s="224"/>
      <c r="O204" s="224"/>
      <c r="P204" s="224"/>
      <c r="Q204" s="224"/>
      <c r="R204" s="224"/>
      <c r="S204" s="224"/>
      <c r="T204" s="225"/>
      <c r="AT204" s="226" t="s">
        <v>145</v>
      </c>
      <c r="AU204" s="226" t="s">
        <v>82</v>
      </c>
      <c r="AV204" s="14" t="s">
        <v>143</v>
      </c>
      <c r="AW204" s="14" t="s">
        <v>30</v>
      </c>
      <c r="AX204" s="14" t="s">
        <v>82</v>
      </c>
      <c r="AY204" s="226" t="s">
        <v>135</v>
      </c>
    </row>
    <row r="205" spans="1:65" s="2" customFormat="1" ht="156.75" customHeight="1">
      <c r="A205" s="34"/>
      <c r="B205" s="35"/>
      <c r="C205" s="191" t="s">
        <v>269</v>
      </c>
      <c r="D205" s="191" t="s">
        <v>138</v>
      </c>
      <c r="E205" s="192" t="s">
        <v>292</v>
      </c>
      <c r="F205" s="193" t="s">
        <v>293</v>
      </c>
      <c r="G205" s="194" t="s">
        <v>205</v>
      </c>
      <c r="H205" s="195">
        <v>51.03</v>
      </c>
      <c r="I205" s="196"/>
      <c r="J205" s="197">
        <f>ROUND(I205*H205,2)</f>
        <v>0</v>
      </c>
      <c r="K205" s="193" t="s">
        <v>142</v>
      </c>
      <c r="L205" s="39"/>
      <c r="M205" s="198" t="s">
        <v>1</v>
      </c>
      <c r="N205" s="199" t="s">
        <v>39</v>
      </c>
      <c r="O205" s="71"/>
      <c r="P205" s="200">
        <f>O205*H205</f>
        <v>0</v>
      </c>
      <c r="Q205" s="200">
        <v>0</v>
      </c>
      <c r="R205" s="200">
        <f>Q205*H205</f>
        <v>0</v>
      </c>
      <c r="S205" s="200">
        <v>0</v>
      </c>
      <c r="T205" s="201">
        <f>S205*H205</f>
        <v>0</v>
      </c>
      <c r="U205" s="34"/>
      <c r="V205" s="34"/>
      <c r="W205" s="34"/>
      <c r="X205" s="34"/>
      <c r="Y205" s="34"/>
      <c r="Z205" s="34"/>
      <c r="AA205" s="34"/>
      <c r="AB205" s="34"/>
      <c r="AC205" s="34"/>
      <c r="AD205" s="34"/>
      <c r="AE205" s="34"/>
      <c r="AR205" s="202" t="s">
        <v>288</v>
      </c>
      <c r="AT205" s="202" t="s">
        <v>138</v>
      </c>
      <c r="AU205" s="202" t="s">
        <v>82</v>
      </c>
      <c r="AY205" s="17" t="s">
        <v>135</v>
      </c>
      <c r="BE205" s="203">
        <f>IF(N205="základní",J205,0)</f>
        <v>0</v>
      </c>
      <c r="BF205" s="203">
        <f>IF(N205="snížená",J205,0)</f>
        <v>0</v>
      </c>
      <c r="BG205" s="203">
        <f>IF(N205="zákl. přenesená",J205,0)</f>
        <v>0</v>
      </c>
      <c r="BH205" s="203">
        <f>IF(N205="sníž. přenesená",J205,0)</f>
        <v>0</v>
      </c>
      <c r="BI205" s="203">
        <f>IF(N205="nulová",J205,0)</f>
        <v>0</v>
      </c>
      <c r="BJ205" s="17" t="s">
        <v>82</v>
      </c>
      <c r="BK205" s="203">
        <f>ROUND(I205*H205,2)</f>
        <v>0</v>
      </c>
      <c r="BL205" s="17" t="s">
        <v>288</v>
      </c>
      <c r="BM205" s="202" t="s">
        <v>496</v>
      </c>
    </row>
    <row r="206" spans="1:65" s="13" customFormat="1" ht="11.25">
      <c r="B206" s="204"/>
      <c r="C206" s="205"/>
      <c r="D206" s="206" t="s">
        <v>145</v>
      </c>
      <c r="E206" s="207" t="s">
        <v>1</v>
      </c>
      <c r="F206" s="208" t="s">
        <v>497</v>
      </c>
      <c r="G206" s="205"/>
      <c r="H206" s="209">
        <v>51.03</v>
      </c>
      <c r="I206" s="210"/>
      <c r="J206" s="205"/>
      <c r="K206" s="205"/>
      <c r="L206" s="211"/>
      <c r="M206" s="212"/>
      <c r="N206" s="213"/>
      <c r="O206" s="213"/>
      <c r="P206" s="213"/>
      <c r="Q206" s="213"/>
      <c r="R206" s="213"/>
      <c r="S206" s="213"/>
      <c r="T206" s="214"/>
      <c r="AT206" s="215" t="s">
        <v>145</v>
      </c>
      <c r="AU206" s="215" t="s">
        <v>82</v>
      </c>
      <c r="AV206" s="13" t="s">
        <v>84</v>
      </c>
      <c r="AW206" s="13" t="s">
        <v>30</v>
      </c>
      <c r="AX206" s="13" t="s">
        <v>74</v>
      </c>
      <c r="AY206" s="215" t="s">
        <v>135</v>
      </c>
    </row>
    <row r="207" spans="1:65" s="14" customFormat="1" ht="11.25">
      <c r="B207" s="216"/>
      <c r="C207" s="217"/>
      <c r="D207" s="206" t="s">
        <v>145</v>
      </c>
      <c r="E207" s="218" t="s">
        <v>1</v>
      </c>
      <c r="F207" s="219" t="s">
        <v>147</v>
      </c>
      <c r="G207" s="217"/>
      <c r="H207" s="220">
        <v>51.03</v>
      </c>
      <c r="I207" s="221"/>
      <c r="J207" s="217"/>
      <c r="K207" s="217"/>
      <c r="L207" s="222"/>
      <c r="M207" s="223"/>
      <c r="N207" s="224"/>
      <c r="O207" s="224"/>
      <c r="P207" s="224"/>
      <c r="Q207" s="224"/>
      <c r="R207" s="224"/>
      <c r="S207" s="224"/>
      <c r="T207" s="225"/>
      <c r="AT207" s="226" t="s">
        <v>145</v>
      </c>
      <c r="AU207" s="226" t="s">
        <v>82</v>
      </c>
      <c r="AV207" s="14" t="s">
        <v>143</v>
      </c>
      <c r="AW207" s="14" t="s">
        <v>30</v>
      </c>
      <c r="AX207" s="14" t="s">
        <v>82</v>
      </c>
      <c r="AY207" s="226" t="s">
        <v>135</v>
      </c>
    </row>
    <row r="208" spans="1:65" s="2" customFormat="1" ht="156.75" customHeight="1">
      <c r="A208" s="34"/>
      <c r="B208" s="35"/>
      <c r="C208" s="191" t="s">
        <v>273</v>
      </c>
      <c r="D208" s="191" t="s">
        <v>138</v>
      </c>
      <c r="E208" s="192" t="s">
        <v>498</v>
      </c>
      <c r="F208" s="193" t="s">
        <v>499</v>
      </c>
      <c r="G208" s="194" t="s">
        <v>205</v>
      </c>
      <c r="H208" s="195">
        <v>6.6</v>
      </c>
      <c r="I208" s="196"/>
      <c r="J208" s="197">
        <f>ROUND(I208*H208,2)</f>
        <v>0</v>
      </c>
      <c r="K208" s="193" t="s">
        <v>142</v>
      </c>
      <c r="L208" s="39"/>
      <c r="M208" s="198" t="s">
        <v>1</v>
      </c>
      <c r="N208" s="199" t="s">
        <v>39</v>
      </c>
      <c r="O208" s="71"/>
      <c r="P208" s="200">
        <f>O208*H208</f>
        <v>0</v>
      </c>
      <c r="Q208" s="200">
        <v>0</v>
      </c>
      <c r="R208" s="200">
        <f>Q208*H208</f>
        <v>0</v>
      </c>
      <c r="S208" s="200">
        <v>0</v>
      </c>
      <c r="T208" s="201">
        <f>S208*H208</f>
        <v>0</v>
      </c>
      <c r="U208" s="34"/>
      <c r="V208" s="34"/>
      <c r="W208" s="34"/>
      <c r="X208" s="34"/>
      <c r="Y208" s="34"/>
      <c r="Z208" s="34"/>
      <c r="AA208" s="34"/>
      <c r="AB208" s="34"/>
      <c r="AC208" s="34"/>
      <c r="AD208" s="34"/>
      <c r="AE208" s="34"/>
      <c r="AR208" s="202" t="s">
        <v>288</v>
      </c>
      <c r="AT208" s="202" t="s">
        <v>138</v>
      </c>
      <c r="AU208" s="202" t="s">
        <v>82</v>
      </c>
      <c r="AY208" s="17" t="s">
        <v>135</v>
      </c>
      <c r="BE208" s="203">
        <f>IF(N208="základní",J208,0)</f>
        <v>0</v>
      </c>
      <c r="BF208" s="203">
        <f>IF(N208="snížená",J208,0)</f>
        <v>0</v>
      </c>
      <c r="BG208" s="203">
        <f>IF(N208="zákl. přenesená",J208,0)</f>
        <v>0</v>
      </c>
      <c r="BH208" s="203">
        <f>IF(N208="sníž. přenesená",J208,0)</f>
        <v>0</v>
      </c>
      <c r="BI208" s="203">
        <f>IF(N208="nulová",J208,0)</f>
        <v>0</v>
      </c>
      <c r="BJ208" s="17" t="s">
        <v>82</v>
      </c>
      <c r="BK208" s="203">
        <f>ROUND(I208*H208,2)</f>
        <v>0</v>
      </c>
      <c r="BL208" s="17" t="s">
        <v>288</v>
      </c>
      <c r="BM208" s="202" t="s">
        <v>500</v>
      </c>
    </row>
    <row r="209" spans="1:65" s="13" customFormat="1" ht="11.25">
      <c r="B209" s="204"/>
      <c r="C209" s="205"/>
      <c r="D209" s="206" t="s">
        <v>145</v>
      </c>
      <c r="E209" s="207" t="s">
        <v>1</v>
      </c>
      <c r="F209" s="208" t="s">
        <v>460</v>
      </c>
      <c r="G209" s="205"/>
      <c r="H209" s="209">
        <v>6.6</v>
      </c>
      <c r="I209" s="210"/>
      <c r="J209" s="205"/>
      <c r="K209" s="205"/>
      <c r="L209" s="211"/>
      <c r="M209" s="212"/>
      <c r="N209" s="213"/>
      <c r="O209" s="213"/>
      <c r="P209" s="213"/>
      <c r="Q209" s="213"/>
      <c r="R209" s="213"/>
      <c r="S209" s="213"/>
      <c r="T209" s="214"/>
      <c r="AT209" s="215" t="s">
        <v>145</v>
      </c>
      <c r="AU209" s="215" t="s">
        <v>82</v>
      </c>
      <c r="AV209" s="13" t="s">
        <v>84</v>
      </c>
      <c r="AW209" s="13" t="s">
        <v>30</v>
      </c>
      <c r="AX209" s="13" t="s">
        <v>74</v>
      </c>
      <c r="AY209" s="215" t="s">
        <v>135</v>
      </c>
    </row>
    <row r="210" spans="1:65" s="14" customFormat="1" ht="11.25">
      <c r="B210" s="216"/>
      <c r="C210" s="217"/>
      <c r="D210" s="206" t="s">
        <v>145</v>
      </c>
      <c r="E210" s="218" t="s">
        <v>1</v>
      </c>
      <c r="F210" s="219" t="s">
        <v>147</v>
      </c>
      <c r="G210" s="217"/>
      <c r="H210" s="220">
        <v>6.6</v>
      </c>
      <c r="I210" s="221"/>
      <c r="J210" s="217"/>
      <c r="K210" s="217"/>
      <c r="L210" s="222"/>
      <c r="M210" s="223"/>
      <c r="N210" s="224"/>
      <c r="O210" s="224"/>
      <c r="P210" s="224"/>
      <c r="Q210" s="224"/>
      <c r="R210" s="224"/>
      <c r="S210" s="224"/>
      <c r="T210" s="225"/>
      <c r="AT210" s="226" t="s">
        <v>145</v>
      </c>
      <c r="AU210" s="226" t="s">
        <v>82</v>
      </c>
      <c r="AV210" s="14" t="s">
        <v>143</v>
      </c>
      <c r="AW210" s="14" t="s">
        <v>30</v>
      </c>
      <c r="AX210" s="14" t="s">
        <v>82</v>
      </c>
      <c r="AY210" s="226" t="s">
        <v>135</v>
      </c>
    </row>
    <row r="211" spans="1:65" s="2" customFormat="1" ht="90" customHeight="1">
      <c r="A211" s="34"/>
      <c r="B211" s="35"/>
      <c r="C211" s="191" t="s">
        <v>278</v>
      </c>
      <c r="D211" s="191" t="s">
        <v>138</v>
      </c>
      <c r="E211" s="192" t="s">
        <v>297</v>
      </c>
      <c r="F211" s="193" t="s">
        <v>407</v>
      </c>
      <c r="G211" s="194" t="s">
        <v>159</v>
      </c>
      <c r="H211" s="195">
        <v>2</v>
      </c>
      <c r="I211" s="196"/>
      <c r="J211" s="197">
        <f>ROUND(I211*H211,2)</f>
        <v>0</v>
      </c>
      <c r="K211" s="193" t="s">
        <v>142</v>
      </c>
      <c r="L211" s="39"/>
      <c r="M211" s="198" t="s">
        <v>1</v>
      </c>
      <c r="N211" s="199" t="s">
        <v>39</v>
      </c>
      <c r="O211" s="71"/>
      <c r="P211" s="200">
        <f>O211*H211</f>
        <v>0</v>
      </c>
      <c r="Q211" s="200">
        <v>0</v>
      </c>
      <c r="R211" s="200">
        <f>Q211*H211</f>
        <v>0</v>
      </c>
      <c r="S211" s="200">
        <v>0</v>
      </c>
      <c r="T211" s="201">
        <f>S211*H211</f>
        <v>0</v>
      </c>
      <c r="U211" s="34"/>
      <c r="V211" s="34"/>
      <c r="W211" s="34"/>
      <c r="X211" s="34"/>
      <c r="Y211" s="34"/>
      <c r="Z211" s="34"/>
      <c r="AA211" s="34"/>
      <c r="AB211" s="34"/>
      <c r="AC211" s="34"/>
      <c r="AD211" s="34"/>
      <c r="AE211" s="34"/>
      <c r="AR211" s="202" t="s">
        <v>288</v>
      </c>
      <c r="AT211" s="202" t="s">
        <v>138</v>
      </c>
      <c r="AU211" s="202" t="s">
        <v>82</v>
      </c>
      <c r="AY211" s="17" t="s">
        <v>135</v>
      </c>
      <c r="BE211" s="203">
        <f>IF(N211="základní",J211,0)</f>
        <v>0</v>
      </c>
      <c r="BF211" s="203">
        <f>IF(N211="snížená",J211,0)</f>
        <v>0</v>
      </c>
      <c r="BG211" s="203">
        <f>IF(N211="zákl. přenesená",J211,0)</f>
        <v>0</v>
      </c>
      <c r="BH211" s="203">
        <f>IF(N211="sníž. přenesená",J211,0)</f>
        <v>0</v>
      </c>
      <c r="BI211" s="203">
        <f>IF(N211="nulová",J211,0)</f>
        <v>0</v>
      </c>
      <c r="BJ211" s="17" t="s">
        <v>82</v>
      </c>
      <c r="BK211" s="203">
        <f>ROUND(I211*H211,2)</f>
        <v>0</v>
      </c>
      <c r="BL211" s="17" t="s">
        <v>288</v>
      </c>
      <c r="BM211" s="202" t="s">
        <v>501</v>
      </c>
    </row>
    <row r="212" spans="1:65" s="13" customFormat="1" ht="11.25">
      <c r="B212" s="204"/>
      <c r="C212" s="205"/>
      <c r="D212" s="206" t="s">
        <v>145</v>
      </c>
      <c r="E212" s="207" t="s">
        <v>1</v>
      </c>
      <c r="F212" s="208" t="s">
        <v>84</v>
      </c>
      <c r="G212" s="205"/>
      <c r="H212" s="209">
        <v>2</v>
      </c>
      <c r="I212" s="210"/>
      <c r="J212" s="205"/>
      <c r="K212" s="205"/>
      <c r="L212" s="211"/>
      <c r="M212" s="212"/>
      <c r="N212" s="213"/>
      <c r="O212" s="213"/>
      <c r="P212" s="213"/>
      <c r="Q212" s="213"/>
      <c r="R212" s="213"/>
      <c r="S212" s="213"/>
      <c r="T212" s="214"/>
      <c r="AT212" s="215" t="s">
        <v>145</v>
      </c>
      <c r="AU212" s="215" t="s">
        <v>82</v>
      </c>
      <c r="AV212" s="13" t="s">
        <v>84</v>
      </c>
      <c r="AW212" s="13" t="s">
        <v>30</v>
      </c>
      <c r="AX212" s="13" t="s">
        <v>74</v>
      </c>
      <c r="AY212" s="215" t="s">
        <v>135</v>
      </c>
    </row>
    <row r="213" spans="1:65" s="14" customFormat="1" ht="11.25">
      <c r="B213" s="216"/>
      <c r="C213" s="217"/>
      <c r="D213" s="206" t="s">
        <v>145</v>
      </c>
      <c r="E213" s="218" t="s">
        <v>1</v>
      </c>
      <c r="F213" s="219" t="s">
        <v>147</v>
      </c>
      <c r="G213" s="217"/>
      <c r="H213" s="220">
        <v>2</v>
      </c>
      <c r="I213" s="221"/>
      <c r="J213" s="217"/>
      <c r="K213" s="217"/>
      <c r="L213" s="222"/>
      <c r="M213" s="223"/>
      <c r="N213" s="224"/>
      <c r="O213" s="224"/>
      <c r="P213" s="224"/>
      <c r="Q213" s="224"/>
      <c r="R213" s="224"/>
      <c r="S213" s="224"/>
      <c r="T213" s="225"/>
      <c r="AT213" s="226" t="s">
        <v>145</v>
      </c>
      <c r="AU213" s="226" t="s">
        <v>82</v>
      </c>
      <c r="AV213" s="14" t="s">
        <v>143</v>
      </c>
      <c r="AW213" s="14" t="s">
        <v>30</v>
      </c>
      <c r="AX213" s="14" t="s">
        <v>82</v>
      </c>
      <c r="AY213" s="226" t="s">
        <v>135</v>
      </c>
    </row>
    <row r="214" spans="1:65" s="2" customFormat="1" ht="90" customHeight="1">
      <c r="A214" s="34"/>
      <c r="B214" s="35"/>
      <c r="C214" s="191" t="s">
        <v>401</v>
      </c>
      <c r="D214" s="191" t="s">
        <v>138</v>
      </c>
      <c r="E214" s="192" t="s">
        <v>409</v>
      </c>
      <c r="F214" s="193" t="s">
        <v>410</v>
      </c>
      <c r="G214" s="194" t="s">
        <v>205</v>
      </c>
      <c r="H214" s="195">
        <v>45.674999999999997</v>
      </c>
      <c r="I214" s="196"/>
      <c r="J214" s="197">
        <f>ROUND(I214*H214,2)</f>
        <v>0</v>
      </c>
      <c r="K214" s="193" t="s">
        <v>142</v>
      </c>
      <c r="L214" s="39"/>
      <c r="M214" s="198" t="s">
        <v>1</v>
      </c>
      <c r="N214" s="199" t="s">
        <v>39</v>
      </c>
      <c r="O214" s="71"/>
      <c r="P214" s="200">
        <f>O214*H214</f>
        <v>0</v>
      </c>
      <c r="Q214" s="200">
        <v>0</v>
      </c>
      <c r="R214" s="200">
        <f>Q214*H214</f>
        <v>0</v>
      </c>
      <c r="S214" s="200">
        <v>0</v>
      </c>
      <c r="T214" s="201">
        <f>S214*H214</f>
        <v>0</v>
      </c>
      <c r="U214" s="34"/>
      <c r="V214" s="34"/>
      <c r="W214" s="34"/>
      <c r="X214" s="34"/>
      <c r="Y214" s="34"/>
      <c r="Z214" s="34"/>
      <c r="AA214" s="34"/>
      <c r="AB214" s="34"/>
      <c r="AC214" s="34"/>
      <c r="AD214" s="34"/>
      <c r="AE214" s="34"/>
      <c r="AR214" s="202" t="s">
        <v>288</v>
      </c>
      <c r="AT214" s="202" t="s">
        <v>138</v>
      </c>
      <c r="AU214" s="202" t="s">
        <v>82</v>
      </c>
      <c r="AY214" s="17" t="s">
        <v>135</v>
      </c>
      <c r="BE214" s="203">
        <f>IF(N214="základní",J214,0)</f>
        <v>0</v>
      </c>
      <c r="BF214" s="203">
        <f>IF(N214="snížená",J214,0)</f>
        <v>0</v>
      </c>
      <c r="BG214" s="203">
        <f>IF(N214="zákl. přenesená",J214,0)</f>
        <v>0</v>
      </c>
      <c r="BH214" s="203">
        <f>IF(N214="sníž. přenesená",J214,0)</f>
        <v>0</v>
      </c>
      <c r="BI214" s="203">
        <f>IF(N214="nulová",J214,0)</f>
        <v>0</v>
      </c>
      <c r="BJ214" s="17" t="s">
        <v>82</v>
      </c>
      <c r="BK214" s="203">
        <f>ROUND(I214*H214,2)</f>
        <v>0</v>
      </c>
      <c r="BL214" s="17" t="s">
        <v>288</v>
      </c>
      <c r="BM214" s="202" t="s">
        <v>502</v>
      </c>
    </row>
    <row r="215" spans="1:65" s="13" customFormat="1" ht="11.25">
      <c r="B215" s="204"/>
      <c r="C215" s="205"/>
      <c r="D215" s="206" t="s">
        <v>145</v>
      </c>
      <c r="E215" s="207" t="s">
        <v>1</v>
      </c>
      <c r="F215" s="208" t="s">
        <v>503</v>
      </c>
      <c r="G215" s="205"/>
      <c r="H215" s="209">
        <v>42.524999999999999</v>
      </c>
      <c r="I215" s="210"/>
      <c r="J215" s="205"/>
      <c r="K215" s="205"/>
      <c r="L215" s="211"/>
      <c r="M215" s="212"/>
      <c r="N215" s="213"/>
      <c r="O215" s="213"/>
      <c r="P215" s="213"/>
      <c r="Q215" s="213"/>
      <c r="R215" s="213"/>
      <c r="S215" s="213"/>
      <c r="T215" s="214"/>
      <c r="AT215" s="215" t="s">
        <v>145</v>
      </c>
      <c r="AU215" s="215" t="s">
        <v>82</v>
      </c>
      <c r="AV215" s="13" t="s">
        <v>84</v>
      </c>
      <c r="AW215" s="13" t="s">
        <v>30</v>
      </c>
      <c r="AX215" s="13" t="s">
        <v>74</v>
      </c>
      <c r="AY215" s="215" t="s">
        <v>135</v>
      </c>
    </row>
    <row r="216" spans="1:65" s="13" customFormat="1" ht="11.25">
      <c r="B216" s="204"/>
      <c r="C216" s="205"/>
      <c r="D216" s="206" t="s">
        <v>145</v>
      </c>
      <c r="E216" s="207" t="s">
        <v>1</v>
      </c>
      <c r="F216" s="208" t="s">
        <v>413</v>
      </c>
      <c r="G216" s="205"/>
      <c r="H216" s="209">
        <v>3.15</v>
      </c>
      <c r="I216" s="210"/>
      <c r="J216" s="205"/>
      <c r="K216" s="205"/>
      <c r="L216" s="211"/>
      <c r="M216" s="212"/>
      <c r="N216" s="213"/>
      <c r="O216" s="213"/>
      <c r="P216" s="213"/>
      <c r="Q216" s="213"/>
      <c r="R216" s="213"/>
      <c r="S216" s="213"/>
      <c r="T216" s="214"/>
      <c r="AT216" s="215" t="s">
        <v>145</v>
      </c>
      <c r="AU216" s="215" t="s">
        <v>82</v>
      </c>
      <c r="AV216" s="13" t="s">
        <v>84</v>
      </c>
      <c r="AW216" s="13" t="s">
        <v>30</v>
      </c>
      <c r="AX216" s="13" t="s">
        <v>74</v>
      </c>
      <c r="AY216" s="215" t="s">
        <v>135</v>
      </c>
    </row>
    <row r="217" spans="1:65" s="14" customFormat="1" ht="11.25">
      <c r="B217" s="216"/>
      <c r="C217" s="217"/>
      <c r="D217" s="206" t="s">
        <v>145</v>
      </c>
      <c r="E217" s="218" t="s">
        <v>1</v>
      </c>
      <c r="F217" s="219" t="s">
        <v>147</v>
      </c>
      <c r="G217" s="217"/>
      <c r="H217" s="220">
        <v>45.674999999999997</v>
      </c>
      <c r="I217" s="221"/>
      <c r="J217" s="217"/>
      <c r="K217" s="217"/>
      <c r="L217" s="222"/>
      <c r="M217" s="223"/>
      <c r="N217" s="224"/>
      <c r="O217" s="224"/>
      <c r="P217" s="224"/>
      <c r="Q217" s="224"/>
      <c r="R217" s="224"/>
      <c r="S217" s="224"/>
      <c r="T217" s="225"/>
      <c r="AT217" s="226" t="s">
        <v>145</v>
      </c>
      <c r="AU217" s="226" t="s">
        <v>82</v>
      </c>
      <c r="AV217" s="14" t="s">
        <v>143</v>
      </c>
      <c r="AW217" s="14" t="s">
        <v>30</v>
      </c>
      <c r="AX217" s="14" t="s">
        <v>82</v>
      </c>
      <c r="AY217" s="226" t="s">
        <v>135</v>
      </c>
    </row>
    <row r="218" spans="1:65" s="2" customFormat="1" ht="90" customHeight="1">
      <c r="A218" s="34"/>
      <c r="B218" s="35"/>
      <c r="C218" s="191" t="s">
        <v>406</v>
      </c>
      <c r="D218" s="191" t="s">
        <v>138</v>
      </c>
      <c r="E218" s="192" t="s">
        <v>414</v>
      </c>
      <c r="F218" s="193" t="s">
        <v>415</v>
      </c>
      <c r="G218" s="194" t="s">
        <v>205</v>
      </c>
      <c r="H218" s="195">
        <v>25.76</v>
      </c>
      <c r="I218" s="196"/>
      <c r="J218" s="197">
        <f>ROUND(I218*H218,2)</f>
        <v>0</v>
      </c>
      <c r="K218" s="193" t="s">
        <v>142</v>
      </c>
      <c r="L218" s="39"/>
      <c r="M218" s="198" t="s">
        <v>1</v>
      </c>
      <c r="N218" s="199" t="s">
        <v>39</v>
      </c>
      <c r="O218" s="71"/>
      <c r="P218" s="200">
        <f>O218*H218</f>
        <v>0</v>
      </c>
      <c r="Q218" s="200">
        <v>0</v>
      </c>
      <c r="R218" s="200">
        <f>Q218*H218</f>
        <v>0</v>
      </c>
      <c r="S218" s="200">
        <v>0</v>
      </c>
      <c r="T218" s="201">
        <f>S218*H218</f>
        <v>0</v>
      </c>
      <c r="U218" s="34"/>
      <c r="V218" s="34"/>
      <c r="W218" s="34"/>
      <c r="X218" s="34"/>
      <c r="Y218" s="34"/>
      <c r="Z218" s="34"/>
      <c r="AA218" s="34"/>
      <c r="AB218" s="34"/>
      <c r="AC218" s="34"/>
      <c r="AD218" s="34"/>
      <c r="AE218" s="34"/>
      <c r="AR218" s="202" t="s">
        <v>288</v>
      </c>
      <c r="AT218" s="202" t="s">
        <v>138</v>
      </c>
      <c r="AU218" s="202" t="s">
        <v>82</v>
      </c>
      <c r="AY218" s="17" t="s">
        <v>135</v>
      </c>
      <c r="BE218" s="203">
        <f>IF(N218="základní",J218,0)</f>
        <v>0</v>
      </c>
      <c r="BF218" s="203">
        <f>IF(N218="snížená",J218,0)</f>
        <v>0</v>
      </c>
      <c r="BG218" s="203">
        <f>IF(N218="zákl. přenesená",J218,0)</f>
        <v>0</v>
      </c>
      <c r="BH218" s="203">
        <f>IF(N218="sníž. přenesená",J218,0)</f>
        <v>0</v>
      </c>
      <c r="BI218" s="203">
        <f>IF(N218="nulová",J218,0)</f>
        <v>0</v>
      </c>
      <c r="BJ218" s="17" t="s">
        <v>82</v>
      </c>
      <c r="BK218" s="203">
        <f>ROUND(I218*H218,2)</f>
        <v>0</v>
      </c>
      <c r="BL218" s="17" t="s">
        <v>288</v>
      </c>
      <c r="BM218" s="202" t="s">
        <v>504</v>
      </c>
    </row>
    <row r="219" spans="1:65" s="13" customFormat="1" ht="11.25">
      <c r="B219" s="204"/>
      <c r="C219" s="205"/>
      <c r="D219" s="206" t="s">
        <v>145</v>
      </c>
      <c r="E219" s="207" t="s">
        <v>1</v>
      </c>
      <c r="F219" s="208" t="s">
        <v>417</v>
      </c>
      <c r="G219" s="205"/>
      <c r="H219" s="209">
        <v>25.76</v>
      </c>
      <c r="I219" s="210"/>
      <c r="J219" s="205"/>
      <c r="K219" s="205"/>
      <c r="L219" s="211"/>
      <c r="M219" s="212"/>
      <c r="N219" s="213"/>
      <c r="O219" s="213"/>
      <c r="P219" s="213"/>
      <c r="Q219" s="213"/>
      <c r="R219" s="213"/>
      <c r="S219" s="213"/>
      <c r="T219" s="214"/>
      <c r="AT219" s="215" t="s">
        <v>145</v>
      </c>
      <c r="AU219" s="215" t="s">
        <v>82</v>
      </c>
      <c r="AV219" s="13" t="s">
        <v>84</v>
      </c>
      <c r="AW219" s="13" t="s">
        <v>30</v>
      </c>
      <c r="AX219" s="13" t="s">
        <v>74</v>
      </c>
      <c r="AY219" s="215" t="s">
        <v>135</v>
      </c>
    </row>
    <row r="220" spans="1:65" s="14" customFormat="1" ht="11.25">
      <c r="B220" s="216"/>
      <c r="C220" s="217"/>
      <c r="D220" s="206" t="s">
        <v>145</v>
      </c>
      <c r="E220" s="218" t="s">
        <v>1</v>
      </c>
      <c r="F220" s="219" t="s">
        <v>147</v>
      </c>
      <c r="G220" s="217"/>
      <c r="H220" s="220">
        <v>25.76</v>
      </c>
      <c r="I220" s="221"/>
      <c r="J220" s="217"/>
      <c r="K220" s="217"/>
      <c r="L220" s="222"/>
      <c r="M220" s="247"/>
      <c r="N220" s="248"/>
      <c r="O220" s="248"/>
      <c r="P220" s="248"/>
      <c r="Q220" s="248"/>
      <c r="R220" s="248"/>
      <c r="S220" s="248"/>
      <c r="T220" s="249"/>
      <c r="AT220" s="226" t="s">
        <v>145</v>
      </c>
      <c r="AU220" s="226" t="s">
        <v>82</v>
      </c>
      <c r="AV220" s="14" t="s">
        <v>143</v>
      </c>
      <c r="AW220" s="14" t="s">
        <v>30</v>
      </c>
      <c r="AX220" s="14" t="s">
        <v>82</v>
      </c>
      <c r="AY220" s="226" t="s">
        <v>135</v>
      </c>
    </row>
    <row r="221" spans="1:65" s="2" customFormat="1" ht="6.95" customHeight="1">
      <c r="A221" s="34"/>
      <c r="B221" s="54"/>
      <c r="C221" s="55"/>
      <c r="D221" s="55"/>
      <c r="E221" s="55"/>
      <c r="F221" s="55"/>
      <c r="G221" s="55"/>
      <c r="H221" s="55"/>
      <c r="I221" s="55"/>
      <c r="J221" s="55"/>
      <c r="K221" s="55"/>
      <c r="L221" s="39"/>
      <c r="M221" s="34"/>
      <c r="O221" s="34"/>
      <c r="P221" s="34"/>
      <c r="Q221" s="34"/>
      <c r="R221" s="34"/>
      <c r="S221" s="34"/>
      <c r="T221" s="34"/>
      <c r="U221" s="34"/>
      <c r="V221" s="34"/>
      <c r="W221" s="34"/>
      <c r="X221" s="34"/>
      <c r="Y221" s="34"/>
      <c r="Z221" s="34"/>
      <c r="AA221" s="34"/>
      <c r="AB221" s="34"/>
      <c r="AC221" s="34"/>
      <c r="AD221" s="34"/>
      <c r="AE221" s="34"/>
    </row>
  </sheetData>
  <sheetProtection algorithmName="SHA-512" hashValue="BUnNH8NdXoNP64FGRiG2mN1xHDaDnLY7l0vOW5zlkMSGimwn20wVnm7bZ8FdTE97tpaUlP0TRqJwiJUG73RFVg==" saltValue="STyBjBBpASmMxnG/FZGo5Q==" spinCount="100000" sheet="1" objects="1" scenarios="1" formatColumns="0" formatRows="0" autoFilter="0"/>
  <autoFilter ref="C122:K220" xr:uid="{00000000-0009-0000-0000-000004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6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c r="M2" s="297"/>
      <c r="N2" s="297"/>
      <c r="O2" s="297"/>
      <c r="P2" s="297"/>
      <c r="Q2" s="297"/>
      <c r="R2" s="297"/>
      <c r="S2" s="297"/>
      <c r="T2" s="297"/>
      <c r="U2" s="297"/>
      <c r="V2" s="297"/>
      <c r="AT2" s="17" t="s">
        <v>102</v>
      </c>
    </row>
    <row r="3" spans="1:46" s="1" customFormat="1" ht="6.95" customHeight="1">
      <c r="B3" s="115"/>
      <c r="C3" s="116"/>
      <c r="D3" s="116"/>
      <c r="E3" s="116"/>
      <c r="F3" s="116"/>
      <c r="G3" s="116"/>
      <c r="H3" s="116"/>
      <c r="I3" s="116"/>
      <c r="J3" s="116"/>
      <c r="K3" s="116"/>
      <c r="L3" s="20"/>
      <c r="AT3" s="17" t="s">
        <v>84</v>
      </c>
    </row>
    <row r="4" spans="1:46" s="1" customFormat="1" ht="24.95" customHeight="1">
      <c r="B4" s="20"/>
      <c r="D4" s="117" t="s">
        <v>109</v>
      </c>
      <c r="L4" s="20"/>
      <c r="M4" s="118" t="s">
        <v>11</v>
      </c>
      <c r="AT4" s="17" t="s">
        <v>4</v>
      </c>
    </row>
    <row r="5" spans="1:46" s="1" customFormat="1" ht="6.95" customHeight="1">
      <c r="B5" s="20"/>
      <c r="L5" s="20"/>
    </row>
    <row r="6" spans="1:46" s="1" customFormat="1" ht="12" customHeight="1">
      <c r="B6" s="20"/>
      <c r="D6" s="119" t="s">
        <v>16</v>
      </c>
      <c r="L6" s="20"/>
    </row>
    <row r="7" spans="1:46" s="1" customFormat="1" ht="16.5" customHeight="1">
      <c r="B7" s="20"/>
      <c r="E7" s="298" t="str">
        <f>'Rekapitulace stavby'!K6</f>
        <v>18-Neratovice - Všetaty</v>
      </c>
      <c r="F7" s="299"/>
      <c r="G7" s="299"/>
      <c r="H7" s="299"/>
      <c r="L7" s="20"/>
    </row>
    <row r="8" spans="1:46" s="1" customFormat="1" ht="12" customHeight="1">
      <c r="B8" s="20"/>
      <c r="D8" s="119" t="s">
        <v>110</v>
      </c>
      <c r="L8" s="20"/>
    </row>
    <row r="9" spans="1:46" s="2" customFormat="1" ht="16.5" customHeight="1">
      <c r="A9" s="34"/>
      <c r="B9" s="39"/>
      <c r="C9" s="34"/>
      <c r="D9" s="34"/>
      <c r="E9" s="298" t="s">
        <v>505</v>
      </c>
      <c r="F9" s="301"/>
      <c r="G9" s="301"/>
      <c r="H9" s="301"/>
      <c r="I9" s="34"/>
      <c r="J9" s="34"/>
      <c r="K9" s="34"/>
      <c r="L9" s="51"/>
      <c r="S9" s="34"/>
      <c r="T9" s="34"/>
      <c r="U9" s="34"/>
      <c r="V9" s="34"/>
      <c r="W9" s="34"/>
      <c r="X9" s="34"/>
      <c r="Y9" s="34"/>
      <c r="Z9" s="34"/>
      <c r="AA9" s="34"/>
      <c r="AB9" s="34"/>
      <c r="AC9" s="34"/>
      <c r="AD9" s="34"/>
      <c r="AE9" s="34"/>
    </row>
    <row r="10" spans="1:46" s="2" customFormat="1" ht="12" customHeight="1">
      <c r="A10" s="34"/>
      <c r="B10" s="39"/>
      <c r="C10" s="34"/>
      <c r="D10" s="119" t="s">
        <v>301</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c r="A11" s="34"/>
      <c r="B11" s="39"/>
      <c r="C11" s="34"/>
      <c r="D11" s="34"/>
      <c r="E11" s="300" t="s">
        <v>506</v>
      </c>
      <c r="F11" s="301"/>
      <c r="G11" s="301"/>
      <c r="H11" s="301"/>
      <c r="I11" s="34"/>
      <c r="J11" s="34"/>
      <c r="K11" s="34"/>
      <c r="L11" s="51"/>
      <c r="S11" s="34"/>
      <c r="T11" s="34"/>
      <c r="U11" s="34"/>
      <c r="V11" s="34"/>
      <c r="W11" s="34"/>
      <c r="X11" s="34"/>
      <c r="Y11" s="34"/>
      <c r="Z11" s="34"/>
      <c r="AA11" s="34"/>
      <c r="AB11" s="34"/>
      <c r="AC11" s="34"/>
      <c r="AD11" s="34"/>
      <c r="AE11" s="34"/>
    </row>
    <row r="12" spans="1:46" s="2" customFormat="1" ht="11.25">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c r="A14" s="34"/>
      <c r="B14" s="39"/>
      <c r="C14" s="34"/>
      <c r="D14" s="119" t="s">
        <v>20</v>
      </c>
      <c r="E14" s="34"/>
      <c r="F14" s="110" t="s">
        <v>21</v>
      </c>
      <c r="G14" s="34"/>
      <c r="H14" s="34"/>
      <c r="I14" s="119" t="s">
        <v>22</v>
      </c>
      <c r="J14" s="120" t="str">
        <f>'Rekapitulace stavby'!AN8</f>
        <v>18. 5. 2022</v>
      </c>
      <c r="K14" s="34"/>
      <c r="L14" s="51"/>
      <c r="S14" s="34"/>
      <c r="T14" s="34"/>
      <c r="U14" s="34"/>
      <c r="V14" s="34"/>
      <c r="W14" s="34"/>
      <c r="X14" s="34"/>
      <c r="Y14" s="34"/>
      <c r="Z14" s="34"/>
      <c r="AA14" s="34"/>
      <c r="AB14" s="34"/>
      <c r="AC14" s="34"/>
      <c r="AD14" s="34"/>
      <c r="AE14" s="34"/>
    </row>
    <row r="15" spans="1:46" s="2" customFormat="1" ht="10.9" customHeight="1">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c r="A20" s="34"/>
      <c r="B20" s="39"/>
      <c r="C20" s="34"/>
      <c r="D20" s="34"/>
      <c r="E20" s="302" t="str">
        <f>'Rekapitulace stavby'!E14</f>
        <v>Vyplň údaj</v>
      </c>
      <c r="F20" s="303"/>
      <c r="G20" s="303"/>
      <c r="H20" s="303"/>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c r="A29" s="121"/>
      <c r="B29" s="122"/>
      <c r="C29" s="121"/>
      <c r="D29" s="121"/>
      <c r="E29" s="304" t="s">
        <v>1</v>
      </c>
      <c r="F29" s="304"/>
      <c r="G29" s="304"/>
      <c r="H29" s="304"/>
      <c r="I29" s="121"/>
      <c r="J29" s="121"/>
      <c r="K29" s="121"/>
      <c r="L29" s="123"/>
      <c r="S29" s="121"/>
      <c r="T29" s="121"/>
      <c r="U29" s="121"/>
      <c r="V29" s="121"/>
      <c r="W29" s="121"/>
      <c r="X29" s="121"/>
      <c r="Y29" s="121"/>
      <c r="Z29" s="121"/>
      <c r="AA29" s="121"/>
      <c r="AB29" s="121"/>
      <c r="AC29" s="121"/>
      <c r="AD29" s="121"/>
      <c r="AE29" s="121"/>
    </row>
    <row r="30" spans="1:31" s="2" customFormat="1" ht="6.95" customHeight="1">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c r="A32" s="34"/>
      <c r="B32" s="39"/>
      <c r="C32" s="34"/>
      <c r="D32" s="125" t="s">
        <v>34</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c r="A34" s="34"/>
      <c r="B34" s="39"/>
      <c r="C34" s="34"/>
      <c r="D34" s="34"/>
      <c r="E34" s="34"/>
      <c r="F34" s="127" t="s">
        <v>36</v>
      </c>
      <c r="G34" s="34"/>
      <c r="H34" s="34"/>
      <c r="I34" s="127" t="s">
        <v>35</v>
      </c>
      <c r="J34" s="127" t="s">
        <v>37</v>
      </c>
      <c r="K34" s="34"/>
      <c r="L34" s="51"/>
      <c r="S34" s="34"/>
      <c r="T34" s="34"/>
      <c r="U34" s="34"/>
      <c r="V34" s="34"/>
      <c r="W34" s="34"/>
      <c r="X34" s="34"/>
      <c r="Y34" s="34"/>
      <c r="Z34" s="34"/>
      <c r="AA34" s="34"/>
      <c r="AB34" s="34"/>
      <c r="AC34" s="34"/>
      <c r="AD34" s="34"/>
      <c r="AE34" s="34"/>
    </row>
    <row r="35" spans="1:31" s="2" customFormat="1" ht="14.45" customHeight="1">
      <c r="A35" s="34"/>
      <c r="B35" s="39"/>
      <c r="C35" s="34"/>
      <c r="D35" s="128" t="s">
        <v>38</v>
      </c>
      <c r="E35" s="119" t="s">
        <v>39</v>
      </c>
      <c r="F35" s="129">
        <f>ROUND((SUM(BE123:BE165)),  2)</f>
        <v>0</v>
      </c>
      <c r="G35" s="34"/>
      <c r="H35" s="34"/>
      <c r="I35" s="130">
        <v>0.21</v>
      </c>
      <c r="J35" s="129">
        <f>ROUND(((SUM(BE123:BE165))*I35),  2)</f>
        <v>0</v>
      </c>
      <c r="K35" s="34"/>
      <c r="L35" s="51"/>
      <c r="S35" s="34"/>
      <c r="T35" s="34"/>
      <c r="U35" s="34"/>
      <c r="V35" s="34"/>
      <c r="W35" s="34"/>
      <c r="X35" s="34"/>
      <c r="Y35" s="34"/>
      <c r="Z35" s="34"/>
      <c r="AA35" s="34"/>
      <c r="AB35" s="34"/>
      <c r="AC35" s="34"/>
      <c r="AD35" s="34"/>
      <c r="AE35" s="34"/>
    </row>
    <row r="36" spans="1:31" s="2" customFormat="1" ht="14.45" customHeight="1">
      <c r="A36" s="34"/>
      <c r="B36" s="39"/>
      <c r="C36" s="34"/>
      <c r="D36" s="34"/>
      <c r="E36" s="119" t="s">
        <v>40</v>
      </c>
      <c r="F36" s="129">
        <f>ROUND((SUM(BF123:BF165)),  2)</f>
        <v>0</v>
      </c>
      <c r="G36" s="34"/>
      <c r="H36" s="34"/>
      <c r="I36" s="130">
        <v>0.15</v>
      </c>
      <c r="J36" s="129">
        <f>ROUND(((SUM(BF123:BF165))*I36),  2)</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41</v>
      </c>
      <c r="F37" s="129">
        <f>ROUND((SUM(BG123:BG165)),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c r="A38" s="34"/>
      <c r="B38" s="39"/>
      <c r="C38" s="34"/>
      <c r="D38" s="34"/>
      <c r="E38" s="119" t="s">
        <v>42</v>
      </c>
      <c r="F38" s="129">
        <f>ROUND((SUM(BH123:BH165)),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c r="A39" s="34"/>
      <c r="B39" s="39"/>
      <c r="C39" s="34"/>
      <c r="D39" s="34"/>
      <c r="E39" s="119" t="s">
        <v>43</v>
      </c>
      <c r="F39" s="129">
        <f>ROUND((SUM(BI123:BI165)),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c r="A41" s="34"/>
      <c r="B41" s="39"/>
      <c r="C41" s="131"/>
      <c r="D41" s="132" t="s">
        <v>44</v>
      </c>
      <c r="E41" s="133"/>
      <c r="F41" s="133"/>
      <c r="G41" s="134" t="s">
        <v>45</v>
      </c>
      <c r="H41" s="135" t="s">
        <v>46</v>
      </c>
      <c r="I41" s="133"/>
      <c r="J41" s="136">
        <f>SUM(J32:J39)</f>
        <v>0</v>
      </c>
      <c r="K41" s="137"/>
      <c r="L41" s="51"/>
      <c r="S41" s="34"/>
      <c r="T41" s="34"/>
      <c r="U41" s="34"/>
      <c r="V41" s="34"/>
      <c r="W41" s="34"/>
      <c r="X41" s="34"/>
      <c r="Y41" s="34"/>
      <c r="Z41" s="34"/>
      <c r="AA41" s="34"/>
      <c r="AB41" s="34"/>
      <c r="AC41" s="34"/>
      <c r="AD41" s="34"/>
      <c r="AE41" s="34"/>
    </row>
    <row r="42" spans="1:31" s="2" customFormat="1" ht="14.45" customHeight="1">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8" t="s">
        <v>47</v>
      </c>
      <c r="E50" s="139"/>
      <c r="F50" s="139"/>
      <c r="G50" s="138" t="s">
        <v>48</v>
      </c>
      <c r="H50" s="139"/>
      <c r="I50" s="139"/>
      <c r="J50" s="139"/>
      <c r="K50" s="139"/>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40" t="s">
        <v>49</v>
      </c>
      <c r="E61" s="141"/>
      <c r="F61" s="142" t="s">
        <v>50</v>
      </c>
      <c r="G61" s="140" t="s">
        <v>49</v>
      </c>
      <c r="H61" s="141"/>
      <c r="I61" s="141"/>
      <c r="J61" s="143" t="s">
        <v>50</v>
      </c>
      <c r="K61" s="141"/>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8" t="s">
        <v>51</v>
      </c>
      <c r="E65" s="144"/>
      <c r="F65" s="144"/>
      <c r="G65" s="138" t="s">
        <v>52</v>
      </c>
      <c r="H65" s="144"/>
      <c r="I65" s="144"/>
      <c r="J65" s="144"/>
      <c r="K65" s="144"/>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40" t="s">
        <v>49</v>
      </c>
      <c r="E76" s="141"/>
      <c r="F76" s="142" t="s">
        <v>50</v>
      </c>
      <c r="G76" s="140" t="s">
        <v>49</v>
      </c>
      <c r="H76" s="141"/>
      <c r="I76" s="141"/>
      <c r="J76" s="143" t="s">
        <v>50</v>
      </c>
      <c r="K76" s="141"/>
      <c r="L76" s="51"/>
      <c r="S76" s="34"/>
      <c r="T76" s="34"/>
      <c r="U76" s="34"/>
      <c r="V76" s="34"/>
      <c r="W76" s="34"/>
      <c r="X76" s="34"/>
      <c r="Y76" s="34"/>
      <c r="Z76" s="34"/>
      <c r="AA76" s="34"/>
      <c r="AB76" s="34"/>
      <c r="AC76" s="34"/>
      <c r="AD76" s="34"/>
      <c r="AE76" s="34"/>
    </row>
    <row r="77" spans="1:31" s="2" customFormat="1" ht="14.45"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c r="A82" s="34"/>
      <c r="B82" s="35"/>
      <c r="C82" s="23" t="s">
        <v>112</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c r="A85" s="34"/>
      <c r="B85" s="35"/>
      <c r="C85" s="36"/>
      <c r="D85" s="36"/>
      <c r="E85" s="305" t="str">
        <f>E7</f>
        <v>18-Neratovice - Všetaty</v>
      </c>
      <c r="F85" s="306"/>
      <c r="G85" s="306"/>
      <c r="H85" s="306"/>
      <c r="I85" s="36"/>
      <c r="J85" s="36"/>
      <c r="K85" s="36"/>
      <c r="L85" s="51"/>
      <c r="S85" s="34"/>
      <c r="T85" s="34"/>
      <c r="U85" s="34"/>
      <c r="V85" s="34"/>
      <c r="W85" s="34"/>
      <c r="X85" s="34"/>
      <c r="Y85" s="34"/>
      <c r="Z85" s="34"/>
      <c r="AA85" s="34"/>
      <c r="AB85" s="34"/>
      <c r="AC85" s="34"/>
      <c r="AD85" s="34"/>
      <c r="AE85" s="34"/>
    </row>
    <row r="86" spans="1:31" s="1" customFormat="1" ht="12" customHeight="1">
      <c r="B86" s="21"/>
      <c r="C86" s="29" t="s">
        <v>110</v>
      </c>
      <c r="D86" s="22"/>
      <c r="E86" s="22"/>
      <c r="F86" s="22"/>
      <c r="G86" s="22"/>
      <c r="H86" s="22"/>
      <c r="I86" s="22"/>
      <c r="J86" s="22"/>
      <c r="K86" s="22"/>
      <c r="L86" s="20"/>
    </row>
    <row r="87" spans="1:31" s="2" customFormat="1" ht="16.5" customHeight="1">
      <c r="A87" s="34"/>
      <c r="B87" s="35"/>
      <c r="C87" s="36"/>
      <c r="D87" s="36"/>
      <c r="E87" s="305" t="s">
        <v>505</v>
      </c>
      <c r="F87" s="307"/>
      <c r="G87" s="307"/>
      <c r="H87" s="307"/>
      <c r="I87" s="36"/>
      <c r="J87" s="36"/>
      <c r="K87" s="36"/>
      <c r="L87" s="51"/>
      <c r="S87" s="34"/>
      <c r="T87" s="34"/>
      <c r="U87" s="34"/>
      <c r="V87" s="34"/>
      <c r="W87" s="34"/>
      <c r="X87" s="34"/>
      <c r="Y87" s="34"/>
      <c r="Z87" s="34"/>
      <c r="AA87" s="34"/>
      <c r="AB87" s="34"/>
      <c r="AC87" s="34"/>
      <c r="AD87" s="34"/>
      <c r="AE87" s="34"/>
    </row>
    <row r="88" spans="1:31" s="2" customFormat="1" ht="12" customHeight="1">
      <c r="A88" s="34"/>
      <c r="B88" s="35"/>
      <c r="C88" s="29" t="s">
        <v>301</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c r="A89" s="34"/>
      <c r="B89" s="35"/>
      <c r="C89" s="36"/>
      <c r="D89" s="36"/>
      <c r="E89" s="253" t="str">
        <f>E11</f>
        <v>01 - Oprava nástipiště</v>
      </c>
      <c r="F89" s="307"/>
      <c r="G89" s="307"/>
      <c r="H89" s="307"/>
      <c r="I89" s="36"/>
      <c r="J89" s="36"/>
      <c r="K89" s="36"/>
      <c r="L89" s="51"/>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c r="A91" s="34"/>
      <c r="B91" s="35"/>
      <c r="C91" s="29" t="s">
        <v>20</v>
      </c>
      <c r="D91" s="36"/>
      <c r="E91" s="36"/>
      <c r="F91" s="27" t="str">
        <f>F14</f>
        <v xml:space="preserve"> </v>
      </c>
      <c r="G91" s="36"/>
      <c r="H91" s="36"/>
      <c r="I91" s="29" t="s">
        <v>22</v>
      </c>
      <c r="J91" s="66" t="str">
        <f>IF(J14="","",J14)</f>
        <v>18. 5. 2022</v>
      </c>
      <c r="K91" s="36"/>
      <c r="L91" s="51"/>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c r="A96" s="34"/>
      <c r="B96" s="35"/>
      <c r="C96" s="149" t="s">
        <v>113</v>
      </c>
      <c r="D96" s="150"/>
      <c r="E96" s="150"/>
      <c r="F96" s="150"/>
      <c r="G96" s="150"/>
      <c r="H96" s="150"/>
      <c r="I96" s="150"/>
      <c r="J96" s="151" t="s">
        <v>114</v>
      </c>
      <c r="K96" s="150"/>
      <c r="L96" s="51"/>
      <c r="S96" s="34"/>
      <c r="T96" s="34"/>
      <c r="U96" s="34"/>
      <c r="V96" s="34"/>
      <c r="W96" s="34"/>
      <c r="X96" s="34"/>
      <c r="Y96" s="34"/>
      <c r="Z96" s="34"/>
      <c r="AA96" s="34"/>
      <c r="AB96" s="34"/>
      <c r="AC96" s="34"/>
      <c r="AD96" s="34"/>
      <c r="AE96" s="34"/>
    </row>
    <row r="97" spans="1:47" s="2" customFormat="1" ht="10.35" customHeight="1">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c r="A98" s="34"/>
      <c r="B98" s="35"/>
      <c r="C98" s="152" t="s">
        <v>115</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116</v>
      </c>
    </row>
    <row r="99" spans="1:47" s="9" customFormat="1" ht="24.95" customHeight="1">
      <c r="B99" s="153"/>
      <c r="C99" s="154"/>
      <c r="D99" s="155" t="s">
        <v>117</v>
      </c>
      <c r="E99" s="156"/>
      <c r="F99" s="156"/>
      <c r="G99" s="156"/>
      <c r="H99" s="156"/>
      <c r="I99" s="156"/>
      <c r="J99" s="157">
        <f>J124</f>
        <v>0</v>
      </c>
      <c r="K99" s="154"/>
      <c r="L99" s="158"/>
    </row>
    <row r="100" spans="1:47" s="10" customFormat="1" ht="19.899999999999999" customHeight="1">
      <c r="B100" s="159"/>
      <c r="C100" s="104"/>
      <c r="D100" s="160" t="s">
        <v>118</v>
      </c>
      <c r="E100" s="161"/>
      <c r="F100" s="161"/>
      <c r="G100" s="161"/>
      <c r="H100" s="161"/>
      <c r="I100" s="161"/>
      <c r="J100" s="162">
        <f>J125</f>
        <v>0</v>
      </c>
      <c r="K100" s="104"/>
      <c r="L100" s="163"/>
    </row>
    <row r="101" spans="1:47" s="9" customFormat="1" ht="24.95" customHeight="1">
      <c r="B101" s="153"/>
      <c r="C101" s="154"/>
      <c r="D101" s="155" t="s">
        <v>119</v>
      </c>
      <c r="E101" s="156"/>
      <c r="F101" s="156"/>
      <c r="G101" s="156"/>
      <c r="H101" s="156"/>
      <c r="I101" s="156"/>
      <c r="J101" s="157">
        <f>J156</f>
        <v>0</v>
      </c>
      <c r="K101" s="154"/>
      <c r="L101" s="158"/>
    </row>
    <row r="102" spans="1:47" s="2" customFormat="1" ht="21.75"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c r="A108" s="34"/>
      <c r="B108" s="35"/>
      <c r="C108" s="23" t="s">
        <v>120</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c r="A111" s="34"/>
      <c r="B111" s="35"/>
      <c r="C111" s="36"/>
      <c r="D111" s="36"/>
      <c r="E111" s="305" t="str">
        <f>E7</f>
        <v>18-Neratovice - Všetaty</v>
      </c>
      <c r="F111" s="306"/>
      <c r="G111" s="306"/>
      <c r="H111" s="306"/>
      <c r="I111" s="36"/>
      <c r="J111" s="36"/>
      <c r="K111" s="36"/>
      <c r="L111" s="51"/>
      <c r="S111" s="34"/>
      <c r="T111" s="34"/>
      <c r="U111" s="34"/>
      <c r="V111" s="34"/>
      <c r="W111" s="34"/>
      <c r="X111" s="34"/>
      <c r="Y111" s="34"/>
      <c r="Z111" s="34"/>
      <c r="AA111" s="34"/>
      <c r="AB111" s="34"/>
      <c r="AC111" s="34"/>
      <c r="AD111" s="34"/>
      <c r="AE111" s="34"/>
    </row>
    <row r="112" spans="1:47" s="1" customFormat="1" ht="12" customHeight="1">
      <c r="B112" s="21"/>
      <c r="C112" s="29" t="s">
        <v>110</v>
      </c>
      <c r="D112" s="22"/>
      <c r="E112" s="22"/>
      <c r="F112" s="22"/>
      <c r="G112" s="22"/>
      <c r="H112" s="22"/>
      <c r="I112" s="22"/>
      <c r="J112" s="22"/>
      <c r="K112" s="22"/>
      <c r="L112" s="20"/>
    </row>
    <row r="113" spans="1:65" s="2" customFormat="1" ht="16.5" customHeight="1">
      <c r="A113" s="34"/>
      <c r="B113" s="35"/>
      <c r="C113" s="36"/>
      <c r="D113" s="36"/>
      <c r="E113" s="305" t="s">
        <v>505</v>
      </c>
      <c r="F113" s="307"/>
      <c r="G113" s="307"/>
      <c r="H113" s="307"/>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301</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c r="A115" s="34"/>
      <c r="B115" s="35"/>
      <c r="C115" s="36"/>
      <c r="D115" s="36"/>
      <c r="E115" s="253" t="str">
        <f>E11</f>
        <v>01 - Oprava nástipiště</v>
      </c>
      <c r="F115" s="307"/>
      <c r="G115" s="307"/>
      <c r="H115" s="307"/>
      <c r="I115" s="36"/>
      <c r="J115" s="36"/>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20</v>
      </c>
      <c r="D117" s="36"/>
      <c r="E117" s="36"/>
      <c r="F117" s="27" t="str">
        <f>F14</f>
        <v xml:space="preserve"> </v>
      </c>
      <c r="G117" s="36"/>
      <c r="H117" s="36"/>
      <c r="I117" s="29" t="s">
        <v>22</v>
      </c>
      <c r="J117" s="66" t="str">
        <f>IF(J14="","",J14)</f>
        <v>18. 5. 2022</v>
      </c>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c r="A122" s="164"/>
      <c r="B122" s="165"/>
      <c r="C122" s="166" t="s">
        <v>121</v>
      </c>
      <c r="D122" s="167" t="s">
        <v>59</v>
      </c>
      <c r="E122" s="167" t="s">
        <v>55</v>
      </c>
      <c r="F122" s="167" t="s">
        <v>56</v>
      </c>
      <c r="G122" s="167" t="s">
        <v>122</v>
      </c>
      <c r="H122" s="167" t="s">
        <v>123</v>
      </c>
      <c r="I122" s="167" t="s">
        <v>124</v>
      </c>
      <c r="J122" s="167" t="s">
        <v>114</v>
      </c>
      <c r="K122" s="168" t="s">
        <v>125</v>
      </c>
      <c r="L122" s="169"/>
      <c r="M122" s="75" t="s">
        <v>1</v>
      </c>
      <c r="N122" s="76" t="s">
        <v>38</v>
      </c>
      <c r="O122" s="76" t="s">
        <v>126</v>
      </c>
      <c r="P122" s="76" t="s">
        <v>127</v>
      </c>
      <c r="Q122" s="76" t="s">
        <v>128</v>
      </c>
      <c r="R122" s="76" t="s">
        <v>129</v>
      </c>
      <c r="S122" s="76" t="s">
        <v>130</v>
      </c>
      <c r="T122" s="77" t="s">
        <v>131</v>
      </c>
      <c r="U122" s="164"/>
      <c r="V122" s="164"/>
      <c r="W122" s="164"/>
      <c r="X122" s="164"/>
      <c r="Y122" s="164"/>
      <c r="Z122" s="164"/>
      <c r="AA122" s="164"/>
      <c r="AB122" s="164"/>
      <c r="AC122" s="164"/>
      <c r="AD122" s="164"/>
      <c r="AE122" s="164"/>
    </row>
    <row r="123" spans="1:65" s="2" customFormat="1" ht="22.9" customHeight="1">
      <c r="A123" s="34"/>
      <c r="B123" s="35"/>
      <c r="C123" s="82" t="s">
        <v>132</v>
      </c>
      <c r="D123" s="36"/>
      <c r="E123" s="36"/>
      <c r="F123" s="36"/>
      <c r="G123" s="36"/>
      <c r="H123" s="36"/>
      <c r="I123" s="36"/>
      <c r="J123" s="170">
        <f>BK123</f>
        <v>0</v>
      </c>
      <c r="K123" s="36"/>
      <c r="L123" s="39"/>
      <c r="M123" s="78"/>
      <c r="N123" s="171"/>
      <c r="O123" s="79"/>
      <c r="P123" s="172">
        <f>P124+P156</f>
        <v>0</v>
      </c>
      <c r="Q123" s="79"/>
      <c r="R123" s="172">
        <f>R124+R156</f>
        <v>112.06099999999999</v>
      </c>
      <c r="S123" s="79"/>
      <c r="T123" s="173">
        <f>T124+T156</f>
        <v>0</v>
      </c>
      <c r="U123" s="34"/>
      <c r="V123" s="34"/>
      <c r="W123" s="34"/>
      <c r="X123" s="34"/>
      <c r="Y123" s="34"/>
      <c r="Z123" s="34"/>
      <c r="AA123" s="34"/>
      <c r="AB123" s="34"/>
      <c r="AC123" s="34"/>
      <c r="AD123" s="34"/>
      <c r="AE123" s="34"/>
      <c r="AT123" s="17" t="s">
        <v>73</v>
      </c>
      <c r="AU123" s="17" t="s">
        <v>116</v>
      </c>
      <c r="BK123" s="174">
        <f>BK124+BK156</f>
        <v>0</v>
      </c>
    </row>
    <row r="124" spans="1:65" s="12" customFormat="1" ht="25.9" customHeight="1">
      <c r="B124" s="175"/>
      <c r="C124" s="176"/>
      <c r="D124" s="177" t="s">
        <v>73</v>
      </c>
      <c r="E124" s="178" t="s">
        <v>133</v>
      </c>
      <c r="F124" s="178" t="s">
        <v>134</v>
      </c>
      <c r="G124" s="176"/>
      <c r="H124" s="176"/>
      <c r="I124" s="179"/>
      <c r="J124" s="180">
        <f>BK124</f>
        <v>0</v>
      </c>
      <c r="K124" s="176"/>
      <c r="L124" s="181"/>
      <c r="M124" s="182"/>
      <c r="N124" s="183"/>
      <c r="O124" s="183"/>
      <c r="P124" s="184">
        <f>P125</f>
        <v>0</v>
      </c>
      <c r="Q124" s="183"/>
      <c r="R124" s="184">
        <f>R125</f>
        <v>112.06099999999999</v>
      </c>
      <c r="S124" s="183"/>
      <c r="T124" s="185">
        <f>T125</f>
        <v>0</v>
      </c>
      <c r="AR124" s="186" t="s">
        <v>82</v>
      </c>
      <c r="AT124" s="187" t="s">
        <v>73</v>
      </c>
      <c r="AU124" s="187" t="s">
        <v>74</v>
      </c>
      <c r="AY124" s="186" t="s">
        <v>135</v>
      </c>
      <c r="BK124" s="188">
        <f>BK125</f>
        <v>0</v>
      </c>
    </row>
    <row r="125" spans="1:65" s="12" customFormat="1" ht="22.9" customHeight="1">
      <c r="B125" s="175"/>
      <c r="C125" s="176"/>
      <c r="D125" s="177" t="s">
        <v>73</v>
      </c>
      <c r="E125" s="189" t="s">
        <v>136</v>
      </c>
      <c r="F125" s="189" t="s">
        <v>137</v>
      </c>
      <c r="G125" s="176"/>
      <c r="H125" s="176"/>
      <c r="I125" s="179"/>
      <c r="J125" s="190">
        <f>BK125</f>
        <v>0</v>
      </c>
      <c r="K125" s="176"/>
      <c r="L125" s="181"/>
      <c r="M125" s="182"/>
      <c r="N125" s="183"/>
      <c r="O125" s="183"/>
      <c r="P125" s="184">
        <f>SUM(P126:P155)</f>
        <v>0</v>
      </c>
      <c r="Q125" s="183"/>
      <c r="R125" s="184">
        <f>SUM(R126:R155)</f>
        <v>112.06099999999999</v>
      </c>
      <c r="S125" s="183"/>
      <c r="T125" s="185">
        <f>SUM(T126:T155)</f>
        <v>0</v>
      </c>
      <c r="AR125" s="186" t="s">
        <v>82</v>
      </c>
      <c r="AT125" s="187" t="s">
        <v>73</v>
      </c>
      <c r="AU125" s="187" t="s">
        <v>82</v>
      </c>
      <c r="AY125" s="186" t="s">
        <v>135</v>
      </c>
      <c r="BK125" s="188">
        <f>SUM(BK126:BK155)</f>
        <v>0</v>
      </c>
    </row>
    <row r="126" spans="1:65" s="2" customFormat="1" ht="76.349999999999994" customHeight="1">
      <c r="A126" s="34"/>
      <c r="B126" s="35"/>
      <c r="C126" s="191" t="s">
        <v>82</v>
      </c>
      <c r="D126" s="191" t="s">
        <v>138</v>
      </c>
      <c r="E126" s="192" t="s">
        <v>507</v>
      </c>
      <c r="F126" s="193" t="s">
        <v>508</v>
      </c>
      <c r="G126" s="194" t="s">
        <v>141</v>
      </c>
      <c r="H126" s="195">
        <v>276</v>
      </c>
      <c r="I126" s="196"/>
      <c r="J126" s="197">
        <f>ROUND(I126*H126,2)</f>
        <v>0</v>
      </c>
      <c r="K126" s="193" t="s">
        <v>142</v>
      </c>
      <c r="L126" s="39"/>
      <c r="M126" s="198" t="s">
        <v>1</v>
      </c>
      <c r="N126" s="199" t="s">
        <v>39</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143</v>
      </c>
      <c r="AT126" s="202" t="s">
        <v>138</v>
      </c>
      <c r="AU126" s="202" t="s">
        <v>84</v>
      </c>
      <c r="AY126" s="17" t="s">
        <v>135</v>
      </c>
      <c r="BE126" s="203">
        <f>IF(N126="základní",J126,0)</f>
        <v>0</v>
      </c>
      <c r="BF126" s="203">
        <f>IF(N126="snížená",J126,0)</f>
        <v>0</v>
      </c>
      <c r="BG126" s="203">
        <f>IF(N126="zákl. přenesená",J126,0)</f>
        <v>0</v>
      </c>
      <c r="BH126" s="203">
        <f>IF(N126="sníž. přenesená",J126,0)</f>
        <v>0</v>
      </c>
      <c r="BI126" s="203">
        <f>IF(N126="nulová",J126,0)</f>
        <v>0</v>
      </c>
      <c r="BJ126" s="17" t="s">
        <v>82</v>
      </c>
      <c r="BK126" s="203">
        <f>ROUND(I126*H126,2)</f>
        <v>0</v>
      </c>
      <c r="BL126" s="17" t="s">
        <v>143</v>
      </c>
      <c r="BM126" s="202" t="s">
        <v>509</v>
      </c>
    </row>
    <row r="127" spans="1:65" s="13" customFormat="1" ht="11.25">
      <c r="B127" s="204"/>
      <c r="C127" s="205"/>
      <c r="D127" s="206" t="s">
        <v>145</v>
      </c>
      <c r="E127" s="207" t="s">
        <v>1</v>
      </c>
      <c r="F127" s="208" t="s">
        <v>510</v>
      </c>
      <c r="G127" s="205"/>
      <c r="H127" s="209">
        <v>276</v>
      </c>
      <c r="I127" s="210"/>
      <c r="J127" s="205"/>
      <c r="K127" s="205"/>
      <c r="L127" s="211"/>
      <c r="M127" s="212"/>
      <c r="N127" s="213"/>
      <c r="O127" s="213"/>
      <c r="P127" s="213"/>
      <c r="Q127" s="213"/>
      <c r="R127" s="213"/>
      <c r="S127" s="213"/>
      <c r="T127" s="214"/>
      <c r="AT127" s="215" t="s">
        <v>145</v>
      </c>
      <c r="AU127" s="215" t="s">
        <v>84</v>
      </c>
      <c r="AV127" s="13" t="s">
        <v>84</v>
      </c>
      <c r="AW127" s="13" t="s">
        <v>30</v>
      </c>
      <c r="AX127" s="13" t="s">
        <v>74</v>
      </c>
      <c r="AY127" s="215" t="s">
        <v>135</v>
      </c>
    </row>
    <row r="128" spans="1:65" s="14" customFormat="1" ht="11.25">
      <c r="B128" s="216"/>
      <c r="C128" s="217"/>
      <c r="D128" s="206" t="s">
        <v>145</v>
      </c>
      <c r="E128" s="218" t="s">
        <v>1</v>
      </c>
      <c r="F128" s="219" t="s">
        <v>147</v>
      </c>
      <c r="G128" s="217"/>
      <c r="H128" s="220">
        <v>276</v>
      </c>
      <c r="I128" s="221"/>
      <c r="J128" s="217"/>
      <c r="K128" s="217"/>
      <c r="L128" s="222"/>
      <c r="M128" s="223"/>
      <c r="N128" s="224"/>
      <c r="O128" s="224"/>
      <c r="P128" s="224"/>
      <c r="Q128" s="224"/>
      <c r="R128" s="224"/>
      <c r="S128" s="224"/>
      <c r="T128" s="225"/>
      <c r="AT128" s="226" t="s">
        <v>145</v>
      </c>
      <c r="AU128" s="226" t="s">
        <v>84</v>
      </c>
      <c r="AV128" s="14" t="s">
        <v>143</v>
      </c>
      <c r="AW128" s="14" t="s">
        <v>30</v>
      </c>
      <c r="AX128" s="14" t="s">
        <v>82</v>
      </c>
      <c r="AY128" s="226" t="s">
        <v>135</v>
      </c>
    </row>
    <row r="129" spans="1:65" s="2" customFormat="1" ht="55.5" customHeight="1">
      <c r="A129" s="34"/>
      <c r="B129" s="35"/>
      <c r="C129" s="191" t="s">
        <v>84</v>
      </c>
      <c r="D129" s="191" t="s">
        <v>138</v>
      </c>
      <c r="E129" s="192" t="s">
        <v>511</v>
      </c>
      <c r="F129" s="193" t="s">
        <v>512</v>
      </c>
      <c r="G129" s="194" t="s">
        <v>227</v>
      </c>
      <c r="H129" s="195">
        <v>120</v>
      </c>
      <c r="I129" s="196"/>
      <c r="J129" s="197">
        <f>ROUND(I129*H129,2)</f>
        <v>0</v>
      </c>
      <c r="K129" s="193" t="s">
        <v>142</v>
      </c>
      <c r="L129" s="39"/>
      <c r="M129" s="198" t="s">
        <v>1</v>
      </c>
      <c r="N129" s="199" t="s">
        <v>39</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143</v>
      </c>
      <c r="AT129" s="202" t="s">
        <v>138</v>
      </c>
      <c r="AU129" s="202" t="s">
        <v>84</v>
      </c>
      <c r="AY129" s="17" t="s">
        <v>135</v>
      </c>
      <c r="BE129" s="203">
        <f>IF(N129="základní",J129,0)</f>
        <v>0</v>
      </c>
      <c r="BF129" s="203">
        <f>IF(N129="snížená",J129,0)</f>
        <v>0</v>
      </c>
      <c r="BG129" s="203">
        <f>IF(N129="zákl. přenesená",J129,0)</f>
        <v>0</v>
      </c>
      <c r="BH129" s="203">
        <f>IF(N129="sníž. přenesená",J129,0)</f>
        <v>0</v>
      </c>
      <c r="BI129" s="203">
        <f>IF(N129="nulová",J129,0)</f>
        <v>0</v>
      </c>
      <c r="BJ129" s="17" t="s">
        <v>82</v>
      </c>
      <c r="BK129" s="203">
        <f>ROUND(I129*H129,2)</f>
        <v>0</v>
      </c>
      <c r="BL129" s="17" t="s">
        <v>143</v>
      </c>
      <c r="BM129" s="202" t="s">
        <v>513</v>
      </c>
    </row>
    <row r="130" spans="1:65" s="13" customFormat="1" ht="11.25">
      <c r="B130" s="204"/>
      <c r="C130" s="205"/>
      <c r="D130" s="206" t="s">
        <v>145</v>
      </c>
      <c r="E130" s="207" t="s">
        <v>1</v>
      </c>
      <c r="F130" s="208" t="s">
        <v>514</v>
      </c>
      <c r="G130" s="205"/>
      <c r="H130" s="209">
        <v>120</v>
      </c>
      <c r="I130" s="210"/>
      <c r="J130" s="205"/>
      <c r="K130" s="205"/>
      <c r="L130" s="211"/>
      <c r="M130" s="212"/>
      <c r="N130" s="213"/>
      <c r="O130" s="213"/>
      <c r="P130" s="213"/>
      <c r="Q130" s="213"/>
      <c r="R130" s="213"/>
      <c r="S130" s="213"/>
      <c r="T130" s="214"/>
      <c r="AT130" s="215" t="s">
        <v>145</v>
      </c>
      <c r="AU130" s="215" t="s">
        <v>84</v>
      </c>
      <c r="AV130" s="13" t="s">
        <v>84</v>
      </c>
      <c r="AW130" s="13" t="s">
        <v>30</v>
      </c>
      <c r="AX130" s="13" t="s">
        <v>74</v>
      </c>
      <c r="AY130" s="215" t="s">
        <v>135</v>
      </c>
    </row>
    <row r="131" spans="1:65" s="14" customFormat="1" ht="11.25">
      <c r="B131" s="216"/>
      <c r="C131" s="217"/>
      <c r="D131" s="206" t="s">
        <v>145</v>
      </c>
      <c r="E131" s="218" t="s">
        <v>1</v>
      </c>
      <c r="F131" s="219" t="s">
        <v>147</v>
      </c>
      <c r="G131" s="217"/>
      <c r="H131" s="220">
        <v>120</v>
      </c>
      <c r="I131" s="221"/>
      <c r="J131" s="217"/>
      <c r="K131" s="217"/>
      <c r="L131" s="222"/>
      <c r="M131" s="223"/>
      <c r="N131" s="224"/>
      <c r="O131" s="224"/>
      <c r="P131" s="224"/>
      <c r="Q131" s="224"/>
      <c r="R131" s="224"/>
      <c r="S131" s="224"/>
      <c r="T131" s="225"/>
      <c r="AT131" s="226" t="s">
        <v>145</v>
      </c>
      <c r="AU131" s="226" t="s">
        <v>84</v>
      </c>
      <c r="AV131" s="14" t="s">
        <v>143</v>
      </c>
      <c r="AW131" s="14" t="s">
        <v>30</v>
      </c>
      <c r="AX131" s="14" t="s">
        <v>82</v>
      </c>
      <c r="AY131" s="226" t="s">
        <v>135</v>
      </c>
    </row>
    <row r="132" spans="1:65" s="2" customFormat="1" ht="55.5" customHeight="1">
      <c r="A132" s="34"/>
      <c r="B132" s="35"/>
      <c r="C132" s="191" t="s">
        <v>152</v>
      </c>
      <c r="D132" s="191" t="s">
        <v>138</v>
      </c>
      <c r="E132" s="192" t="s">
        <v>515</v>
      </c>
      <c r="F132" s="193" t="s">
        <v>516</v>
      </c>
      <c r="G132" s="194" t="s">
        <v>227</v>
      </c>
      <c r="H132" s="195">
        <v>175</v>
      </c>
      <c r="I132" s="196"/>
      <c r="J132" s="197">
        <f>ROUND(I132*H132,2)</f>
        <v>0</v>
      </c>
      <c r="K132" s="193" t="s">
        <v>142</v>
      </c>
      <c r="L132" s="39"/>
      <c r="M132" s="198" t="s">
        <v>1</v>
      </c>
      <c r="N132" s="199" t="s">
        <v>39</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143</v>
      </c>
      <c r="AT132" s="202" t="s">
        <v>138</v>
      </c>
      <c r="AU132" s="202" t="s">
        <v>84</v>
      </c>
      <c r="AY132" s="17" t="s">
        <v>135</v>
      </c>
      <c r="BE132" s="203">
        <f>IF(N132="základní",J132,0)</f>
        <v>0</v>
      </c>
      <c r="BF132" s="203">
        <f>IF(N132="snížená",J132,0)</f>
        <v>0</v>
      </c>
      <c r="BG132" s="203">
        <f>IF(N132="zákl. přenesená",J132,0)</f>
        <v>0</v>
      </c>
      <c r="BH132" s="203">
        <f>IF(N132="sníž. přenesená",J132,0)</f>
        <v>0</v>
      </c>
      <c r="BI132" s="203">
        <f>IF(N132="nulová",J132,0)</f>
        <v>0</v>
      </c>
      <c r="BJ132" s="17" t="s">
        <v>82</v>
      </c>
      <c r="BK132" s="203">
        <f>ROUND(I132*H132,2)</f>
        <v>0</v>
      </c>
      <c r="BL132" s="17" t="s">
        <v>143</v>
      </c>
      <c r="BM132" s="202" t="s">
        <v>517</v>
      </c>
    </row>
    <row r="133" spans="1:65" s="13" customFormat="1" ht="11.25">
      <c r="B133" s="204"/>
      <c r="C133" s="205"/>
      <c r="D133" s="206" t="s">
        <v>145</v>
      </c>
      <c r="E133" s="207" t="s">
        <v>1</v>
      </c>
      <c r="F133" s="208" t="s">
        <v>518</v>
      </c>
      <c r="G133" s="205"/>
      <c r="H133" s="209">
        <v>175</v>
      </c>
      <c r="I133" s="210"/>
      <c r="J133" s="205"/>
      <c r="K133" s="205"/>
      <c r="L133" s="211"/>
      <c r="M133" s="212"/>
      <c r="N133" s="213"/>
      <c r="O133" s="213"/>
      <c r="P133" s="213"/>
      <c r="Q133" s="213"/>
      <c r="R133" s="213"/>
      <c r="S133" s="213"/>
      <c r="T133" s="214"/>
      <c r="AT133" s="215" t="s">
        <v>145</v>
      </c>
      <c r="AU133" s="215" t="s">
        <v>84</v>
      </c>
      <c r="AV133" s="13" t="s">
        <v>84</v>
      </c>
      <c r="AW133" s="13" t="s">
        <v>30</v>
      </c>
      <c r="AX133" s="13" t="s">
        <v>74</v>
      </c>
      <c r="AY133" s="215" t="s">
        <v>135</v>
      </c>
    </row>
    <row r="134" spans="1:65" s="14" customFormat="1" ht="11.25">
      <c r="B134" s="216"/>
      <c r="C134" s="217"/>
      <c r="D134" s="206" t="s">
        <v>145</v>
      </c>
      <c r="E134" s="218" t="s">
        <v>1</v>
      </c>
      <c r="F134" s="219" t="s">
        <v>147</v>
      </c>
      <c r="G134" s="217"/>
      <c r="H134" s="220">
        <v>175</v>
      </c>
      <c r="I134" s="221"/>
      <c r="J134" s="217"/>
      <c r="K134" s="217"/>
      <c r="L134" s="222"/>
      <c r="M134" s="223"/>
      <c r="N134" s="224"/>
      <c r="O134" s="224"/>
      <c r="P134" s="224"/>
      <c r="Q134" s="224"/>
      <c r="R134" s="224"/>
      <c r="S134" s="224"/>
      <c r="T134" s="225"/>
      <c r="AT134" s="226" t="s">
        <v>145</v>
      </c>
      <c r="AU134" s="226" t="s">
        <v>84</v>
      </c>
      <c r="AV134" s="14" t="s">
        <v>143</v>
      </c>
      <c r="AW134" s="14" t="s">
        <v>30</v>
      </c>
      <c r="AX134" s="14" t="s">
        <v>82</v>
      </c>
      <c r="AY134" s="226" t="s">
        <v>135</v>
      </c>
    </row>
    <row r="135" spans="1:65" s="2" customFormat="1" ht="55.5" customHeight="1">
      <c r="A135" s="34"/>
      <c r="B135" s="35"/>
      <c r="C135" s="191" t="s">
        <v>143</v>
      </c>
      <c r="D135" s="191" t="s">
        <v>138</v>
      </c>
      <c r="E135" s="192" t="s">
        <v>519</v>
      </c>
      <c r="F135" s="193" t="s">
        <v>520</v>
      </c>
      <c r="G135" s="194" t="s">
        <v>227</v>
      </c>
      <c r="H135" s="195">
        <v>120</v>
      </c>
      <c r="I135" s="196"/>
      <c r="J135" s="197">
        <f>ROUND(I135*H135,2)</f>
        <v>0</v>
      </c>
      <c r="K135" s="193" t="s">
        <v>142</v>
      </c>
      <c r="L135" s="39"/>
      <c r="M135" s="198" t="s">
        <v>1</v>
      </c>
      <c r="N135" s="199" t="s">
        <v>39</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143</v>
      </c>
      <c r="AT135" s="202" t="s">
        <v>138</v>
      </c>
      <c r="AU135" s="202" t="s">
        <v>84</v>
      </c>
      <c r="AY135" s="17" t="s">
        <v>135</v>
      </c>
      <c r="BE135" s="203">
        <f>IF(N135="základní",J135,0)</f>
        <v>0</v>
      </c>
      <c r="BF135" s="203">
        <f>IF(N135="snížená",J135,0)</f>
        <v>0</v>
      </c>
      <c r="BG135" s="203">
        <f>IF(N135="zákl. přenesená",J135,0)</f>
        <v>0</v>
      </c>
      <c r="BH135" s="203">
        <f>IF(N135="sníž. přenesená",J135,0)</f>
        <v>0</v>
      </c>
      <c r="BI135" s="203">
        <f>IF(N135="nulová",J135,0)</f>
        <v>0</v>
      </c>
      <c r="BJ135" s="17" t="s">
        <v>82</v>
      </c>
      <c r="BK135" s="203">
        <f>ROUND(I135*H135,2)</f>
        <v>0</v>
      </c>
      <c r="BL135" s="17" t="s">
        <v>143</v>
      </c>
      <c r="BM135" s="202" t="s">
        <v>521</v>
      </c>
    </row>
    <row r="136" spans="1:65" s="13" customFormat="1" ht="11.25">
      <c r="B136" s="204"/>
      <c r="C136" s="205"/>
      <c r="D136" s="206" t="s">
        <v>145</v>
      </c>
      <c r="E136" s="207" t="s">
        <v>1</v>
      </c>
      <c r="F136" s="208" t="s">
        <v>514</v>
      </c>
      <c r="G136" s="205"/>
      <c r="H136" s="209">
        <v>120</v>
      </c>
      <c r="I136" s="210"/>
      <c r="J136" s="205"/>
      <c r="K136" s="205"/>
      <c r="L136" s="211"/>
      <c r="M136" s="212"/>
      <c r="N136" s="213"/>
      <c r="O136" s="213"/>
      <c r="P136" s="213"/>
      <c r="Q136" s="213"/>
      <c r="R136" s="213"/>
      <c r="S136" s="213"/>
      <c r="T136" s="214"/>
      <c r="AT136" s="215" t="s">
        <v>145</v>
      </c>
      <c r="AU136" s="215" t="s">
        <v>84</v>
      </c>
      <c r="AV136" s="13" t="s">
        <v>84</v>
      </c>
      <c r="AW136" s="13" t="s">
        <v>30</v>
      </c>
      <c r="AX136" s="13" t="s">
        <v>74</v>
      </c>
      <c r="AY136" s="215" t="s">
        <v>135</v>
      </c>
    </row>
    <row r="137" spans="1:65" s="14" customFormat="1" ht="11.25">
      <c r="B137" s="216"/>
      <c r="C137" s="217"/>
      <c r="D137" s="206" t="s">
        <v>145</v>
      </c>
      <c r="E137" s="218" t="s">
        <v>1</v>
      </c>
      <c r="F137" s="219" t="s">
        <v>147</v>
      </c>
      <c r="G137" s="217"/>
      <c r="H137" s="220">
        <v>120</v>
      </c>
      <c r="I137" s="221"/>
      <c r="J137" s="217"/>
      <c r="K137" s="217"/>
      <c r="L137" s="222"/>
      <c r="M137" s="223"/>
      <c r="N137" s="224"/>
      <c r="O137" s="224"/>
      <c r="P137" s="224"/>
      <c r="Q137" s="224"/>
      <c r="R137" s="224"/>
      <c r="S137" s="224"/>
      <c r="T137" s="225"/>
      <c r="AT137" s="226" t="s">
        <v>145</v>
      </c>
      <c r="AU137" s="226" t="s">
        <v>84</v>
      </c>
      <c r="AV137" s="14" t="s">
        <v>143</v>
      </c>
      <c r="AW137" s="14" t="s">
        <v>30</v>
      </c>
      <c r="AX137" s="14" t="s">
        <v>82</v>
      </c>
      <c r="AY137" s="226" t="s">
        <v>135</v>
      </c>
    </row>
    <row r="138" spans="1:65" s="2" customFormat="1" ht="16.5" customHeight="1">
      <c r="A138" s="34"/>
      <c r="B138" s="35"/>
      <c r="C138" s="227" t="s">
        <v>136</v>
      </c>
      <c r="D138" s="227" t="s">
        <v>202</v>
      </c>
      <c r="E138" s="228" t="s">
        <v>522</v>
      </c>
      <c r="F138" s="229" t="s">
        <v>523</v>
      </c>
      <c r="G138" s="230" t="s">
        <v>159</v>
      </c>
      <c r="H138" s="231">
        <v>121</v>
      </c>
      <c r="I138" s="232"/>
      <c r="J138" s="233">
        <f>ROUND(I138*H138,2)</f>
        <v>0</v>
      </c>
      <c r="K138" s="229" t="s">
        <v>142</v>
      </c>
      <c r="L138" s="234"/>
      <c r="M138" s="235" t="s">
        <v>1</v>
      </c>
      <c r="N138" s="236" t="s">
        <v>39</v>
      </c>
      <c r="O138" s="71"/>
      <c r="P138" s="200">
        <f>O138*H138</f>
        <v>0</v>
      </c>
      <c r="Q138" s="200">
        <v>0.13200000000000001</v>
      </c>
      <c r="R138" s="200">
        <f>Q138*H138</f>
        <v>15.972000000000001</v>
      </c>
      <c r="S138" s="200">
        <v>0</v>
      </c>
      <c r="T138" s="201">
        <f>S138*H138</f>
        <v>0</v>
      </c>
      <c r="U138" s="34"/>
      <c r="V138" s="34"/>
      <c r="W138" s="34"/>
      <c r="X138" s="34"/>
      <c r="Y138" s="34"/>
      <c r="Z138" s="34"/>
      <c r="AA138" s="34"/>
      <c r="AB138" s="34"/>
      <c r="AC138" s="34"/>
      <c r="AD138" s="34"/>
      <c r="AE138" s="34"/>
      <c r="AR138" s="202" t="s">
        <v>175</v>
      </c>
      <c r="AT138" s="202" t="s">
        <v>202</v>
      </c>
      <c r="AU138" s="202" t="s">
        <v>84</v>
      </c>
      <c r="AY138" s="17" t="s">
        <v>135</v>
      </c>
      <c r="BE138" s="203">
        <f>IF(N138="základní",J138,0)</f>
        <v>0</v>
      </c>
      <c r="BF138" s="203">
        <f>IF(N138="snížená",J138,0)</f>
        <v>0</v>
      </c>
      <c r="BG138" s="203">
        <f>IF(N138="zákl. přenesená",J138,0)</f>
        <v>0</v>
      </c>
      <c r="BH138" s="203">
        <f>IF(N138="sníž. přenesená",J138,0)</f>
        <v>0</v>
      </c>
      <c r="BI138" s="203">
        <f>IF(N138="nulová",J138,0)</f>
        <v>0</v>
      </c>
      <c r="BJ138" s="17" t="s">
        <v>82</v>
      </c>
      <c r="BK138" s="203">
        <f>ROUND(I138*H138,2)</f>
        <v>0</v>
      </c>
      <c r="BL138" s="17" t="s">
        <v>143</v>
      </c>
      <c r="BM138" s="202" t="s">
        <v>524</v>
      </c>
    </row>
    <row r="139" spans="1:65" s="13" customFormat="1" ht="11.25">
      <c r="B139" s="204"/>
      <c r="C139" s="205"/>
      <c r="D139" s="206" t="s">
        <v>145</v>
      </c>
      <c r="E139" s="207" t="s">
        <v>1</v>
      </c>
      <c r="F139" s="208" t="s">
        <v>525</v>
      </c>
      <c r="G139" s="205"/>
      <c r="H139" s="209">
        <v>121</v>
      </c>
      <c r="I139" s="210"/>
      <c r="J139" s="205"/>
      <c r="K139" s="205"/>
      <c r="L139" s="211"/>
      <c r="M139" s="212"/>
      <c r="N139" s="213"/>
      <c r="O139" s="213"/>
      <c r="P139" s="213"/>
      <c r="Q139" s="213"/>
      <c r="R139" s="213"/>
      <c r="S139" s="213"/>
      <c r="T139" s="214"/>
      <c r="AT139" s="215" t="s">
        <v>145</v>
      </c>
      <c r="AU139" s="215" t="s">
        <v>84</v>
      </c>
      <c r="AV139" s="13" t="s">
        <v>84</v>
      </c>
      <c r="AW139" s="13" t="s">
        <v>30</v>
      </c>
      <c r="AX139" s="13" t="s">
        <v>74</v>
      </c>
      <c r="AY139" s="215" t="s">
        <v>135</v>
      </c>
    </row>
    <row r="140" spans="1:65" s="14" customFormat="1" ht="11.25">
      <c r="B140" s="216"/>
      <c r="C140" s="217"/>
      <c r="D140" s="206" t="s">
        <v>145</v>
      </c>
      <c r="E140" s="218" t="s">
        <v>1</v>
      </c>
      <c r="F140" s="219" t="s">
        <v>147</v>
      </c>
      <c r="G140" s="217"/>
      <c r="H140" s="220">
        <v>121</v>
      </c>
      <c r="I140" s="221"/>
      <c r="J140" s="217"/>
      <c r="K140" s="217"/>
      <c r="L140" s="222"/>
      <c r="M140" s="223"/>
      <c r="N140" s="224"/>
      <c r="O140" s="224"/>
      <c r="P140" s="224"/>
      <c r="Q140" s="224"/>
      <c r="R140" s="224"/>
      <c r="S140" s="224"/>
      <c r="T140" s="225"/>
      <c r="AT140" s="226" t="s">
        <v>145</v>
      </c>
      <c r="AU140" s="226" t="s">
        <v>84</v>
      </c>
      <c r="AV140" s="14" t="s">
        <v>143</v>
      </c>
      <c r="AW140" s="14" t="s">
        <v>30</v>
      </c>
      <c r="AX140" s="14" t="s">
        <v>82</v>
      </c>
      <c r="AY140" s="226" t="s">
        <v>135</v>
      </c>
    </row>
    <row r="141" spans="1:65" s="2" customFormat="1" ht="16.5" customHeight="1">
      <c r="A141" s="34"/>
      <c r="B141" s="35"/>
      <c r="C141" s="227" t="s">
        <v>165</v>
      </c>
      <c r="D141" s="227" t="s">
        <v>202</v>
      </c>
      <c r="E141" s="228" t="s">
        <v>526</v>
      </c>
      <c r="F141" s="229" t="s">
        <v>527</v>
      </c>
      <c r="G141" s="230" t="s">
        <v>159</v>
      </c>
      <c r="H141" s="231">
        <v>121</v>
      </c>
      <c r="I141" s="232"/>
      <c r="J141" s="233">
        <f>ROUND(I141*H141,2)</f>
        <v>0</v>
      </c>
      <c r="K141" s="229" t="s">
        <v>142</v>
      </c>
      <c r="L141" s="234"/>
      <c r="M141" s="235" t="s">
        <v>1</v>
      </c>
      <c r="N141" s="236" t="s">
        <v>39</v>
      </c>
      <c r="O141" s="71"/>
      <c r="P141" s="200">
        <f>O141*H141</f>
        <v>0</v>
      </c>
      <c r="Q141" s="200">
        <v>0.14899999999999999</v>
      </c>
      <c r="R141" s="200">
        <f>Q141*H141</f>
        <v>18.029</v>
      </c>
      <c r="S141" s="200">
        <v>0</v>
      </c>
      <c r="T141" s="201">
        <f>S141*H141</f>
        <v>0</v>
      </c>
      <c r="U141" s="34"/>
      <c r="V141" s="34"/>
      <c r="W141" s="34"/>
      <c r="X141" s="34"/>
      <c r="Y141" s="34"/>
      <c r="Z141" s="34"/>
      <c r="AA141" s="34"/>
      <c r="AB141" s="34"/>
      <c r="AC141" s="34"/>
      <c r="AD141" s="34"/>
      <c r="AE141" s="34"/>
      <c r="AR141" s="202" t="s">
        <v>175</v>
      </c>
      <c r="AT141" s="202" t="s">
        <v>202</v>
      </c>
      <c r="AU141" s="202" t="s">
        <v>84</v>
      </c>
      <c r="AY141" s="17" t="s">
        <v>135</v>
      </c>
      <c r="BE141" s="203">
        <f>IF(N141="základní",J141,0)</f>
        <v>0</v>
      </c>
      <c r="BF141" s="203">
        <f>IF(N141="snížená",J141,0)</f>
        <v>0</v>
      </c>
      <c r="BG141" s="203">
        <f>IF(N141="zákl. přenesená",J141,0)</f>
        <v>0</v>
      </c>
      <c r="BH141" s="203">
        <f>IF(N141="sníž. přenesená",J141,0)</f>
        <v>0</v>
      </c>
      <c r="BI141" s="203">
        <f>IF(N141="nulová",J141,0)</f>
        <v>0</v>
      </c>
      <c r="BJ141" s="17" t="s">
        <v>82</v>
      </c>
      <c r="BK141" s="203">
        <f>ROUND(I141*H141,2)</f>
        <v>0</v>
      </c>
      <c r="BL141" s="17" t="s">
        <v>143</v>
      </c>
      <c r="BM141" s="202" t="s">
        <v>528</v>
      </c>
    </row>
    <row r="142" spans="1:65" s="13" customFormat="1" ht="11.25">
      <c r="B142" s="204"/>
      <c r="C142" s="205"/>
      <c r="D142" s="206" t="s">
        <v>145</v>
      </c>
      <c r="E142" s="207" t="s">
        <v>1</v>
      </c>
      <c r="F142" s="208" t="s">
        <v>525</v>
      </c>
      <c r="G142" s="205"/>
      <c r="H142" s="209">
        <v>121</v>
      </c>
      <c r="I142" s="210"/>
      <c r="J142" s="205"/>
      <c r="K142" s="205"/>
      <c r="L142" s="211"/>
      <c r="M142" s="212"/>
      <c r="N142" s="213"/>
      <c r="O142" s="213"/>
      <c r="P142" s="213"/>
      <c r="Q142" s="213"/>
      <c r="R142" s="213"/>
      <c r="S142" s="213"/>
      <c r="T142" s="214"/>
      <c r="AT142" s="215" t="s">
        <v>145</v>
      </c>
      <c r="AU142" s="215" t="s">
        <v>84</v>
      </c>
      <c r="AV142" s="13" t="s">
        <v>84</v>
      </c>
      <c r="AW142" s="13" t="s">
        <v>30</v>
      </c>
      <c r="AX142" s="13" t="s">
        <v>74</v>
      </c>
      <c r="AY142" s="215" t="s">
        <v>135</v>
      </c>
    </row>
    <row r="143" spans="1:65" s="14" customFormat="1" ht="11.25">
      <c r="B143" s="216"/>
      <c r="C143" s="217"/>
      <c r="D143" s="206" t="s">
        <v>145</v>
      </c>
      <c r="E143" s="218" t="s">
        <v>1</v>
      </c>
      <c r="F143" s="219" t="s">
        <v>147</v>
      </c>
      <c r="G143" s="217"/>
      <c r="H143" s="220">
        <v>121</v>
      </c>
      <c r="I143" s="221"/>
      <c r="J143" s="217"/>
      <c r="K143" s="217"/>
      <c r="L143" s="222"/>
      <c r="M143" s="223"/>
      <c r="N143" s="224"/>
      <c r="O143" s="224"/>
      <c r="P143" s="224"/>
      <c r="Q143" s="224"/>
      <c r="R143" s="224"/>
      <c r="S143" s="224"/>
      <c r="T143" s="225"/>
      <c r="AT143" s="226" t="s">
        <v>145</v>
      </c>
      <c r="AU143" s="226" t="s">
        <v>84</v>
      </c>
      <c r="AV143" s="14" t="s">
        <v>143</v>
      </c>
      <c r="AW143" s="14" t="s">
        <v>30</v>
      </c>
      <c r="AX143" s="14" t="s">
        <v>82</v>
      </c>
      <c r="AY143" s="226" t="s">
        <v>135</v>
      </c>
    </row>
    <row r="144" spans="1:65" s="2" customFormat="1" ht="16.5" customHeight="1">
      <c r="A144" s="34"/>
      <c r="B144" s="35"/>
      <c r="C144" s="227" t="s">
        <v>170</v>
      </c>
      <c r="D144" s="227" t="s">
        <v>202</v>
      </c>
      <c r="E144" s="228" t="s">
        <v>529</v>
      </c>
      <c r="F144" s="229" t="s">
        <v>530</v>
      </c>
      <c r="G144" s="230" t="s">
        <v>159</v>
      </c>
      <c r="H144" s="231">
        <v>240</v>
      </c>
      <c r="I144" s="232"/>
      <c r="J144" s="233">
        <f>ROUND(I144*H144,2)</f>
        <v>0</v>
      </c>
      <c r="K144" s="229" t="s">
        <v>142</v>
      </c>
      <c r="L144" s="234"/>
      <c r="M144" s="235" t="s">
        <v>1</v>
      </c>
      <c r="N144" s="236" t="s">
        <v>39</v>
      </c>
      <c r="O144" s="71"/>
      <c r="P144" s="200">
        <f>O144*H144</f>
        <v>0</v>
      </c>
      <c r="Q144" s="200">
        <v>4.7E-2</v>
      </c>
      <c r="R144" s="200">
        <f>Q144*H144</f>
        <v>11.28</v>
      </c>
      <c r="S144" s="200">
        <v>0</v>
      </c>
      <c r="T144" s="201">
        <f>S144*H144</f>
        <v>0</v>
      </c>
      <c r="U144" s="34"/>
      <c r="V144" s="34"/>
      <c r="W144" s="34"/>
      <c r="X144" s="34"/>
      <c r="Y144" s="34"/>
      <c r="Z144" s="34"/>
      <c r="AA144" s="34"/>
      <c r="AB144" s="34"/>
      <c r="AC144" s="34"/>
      <c r="AD144" s="34"/>
      <c r="AE144" s="34"/>
      <c r="AR144" s="202" t="s">
        <v>175</v>
      </c>
      <c r="AT144" s="202" t="s">
        <v>202</v>
      </c>
      <c r="AU144" s="202" t="s">
        <v>84</v>
      </c>
      <c r="AY144" s="17" t="s">
        <v>135</v>
      </c>
      <c r="BE144" s="203">
        <f>IF(N144="základní",J144,0)</f>
        <v>0</v>
      </c>
      <c r="BF144" s="203">
        <f>IF(N144="snížená",J144,0)</f>
        <v>0</v>
      </c>
      <c r="BG144" s="203">
        <f>IF(N144="zákl. přenesená",J144,0)</f>
        <v>0</v>
      </c>
      <c r="BH144" s="203">
        <f>IF(N144="sníž. přenesená",J144,0)</f>
        <v>0</v>
      </c>
      <c r="BI144" s="203">
        <f>IF(N144="nulová",J144,0)</f>
        <v>0</v>
      </c>
      <c r="BJ144" s="17" t="s">
        <v>82</v>
      </c>
      <c r="BK144" s="203">
        <f>ROUND(I144*H144,2)</f>
        <v>0</v>
      </c>
      <c r="BL144" s="17" t="s">
        <v>143</v>
      </c>
      <c r="BM144" s="202" t="s">
        <v>531</v>
      </c>
    </row>
    <row r="145" spans="1:65" s="13" customFormat="1" ht="11.25">
      <c r="B145" s="204"/>
      <c r="C145" s="205"/>
      <c r="D145" s="206" t="s">
        <v>145</v>
      </c>
      <c r="E145" s="207" t="s">
        <v>1</v>
      </c>
      <c r="F145" s="208" t="s">
        <v>532</v>
      </c>
      <c r="G145" s="205"/>
      <c r="H145" s="209">
        <v>240</v>
      </c>
      <c r="I145" s="210"/>
      <c r="J145" s="205"/>
      <c r="K145" s="205"/>
      <c r="L145" s="211"/>
      <c r="M145" s="212"/>
      <c r="N145" s="213"/>
      <c r="O145" s="213"/>
      <c r="P145" s="213"/>
      <c r="Q145" s="213"/>
      <c r="R145" s="213"/>
      <c r="S145" s="213"/>
      <c r="T145" s="214"/>
      <c r="AT145" s="215" t="s">
        <v>145</v>
      </c>
      <c r="AU145" s="215" t="s">
        <v>84</v>
      </c>
      <c r="AV145" s="13" t="s">
        <v>84</v>
      </c>
      <c r="AW145" s="13" t="s">
        <v>30</v>
      </c>
      <c r="AX145" s="13" t="s">
        <v>74</v>
      </c>
      <c r="AY145" s="215" t="s">
        <v>135</v>
      </c>
    </row>
    <row r="146" spans="1:65" s="14" customFormat="1" ht="11.25">
      <c r="B146" s="216"/>
      <c r="C146" s="217"/>
      <c r="D146" s="206" t="s">
        <v>145</v>
      </c>
      <c r="E146" s="218" t="s">
        <v>1</v>
      </c>
      <c r="F146" s="219" t="s">
        <v>147</v>
      </c>
      <c r="G146" s="217"/>
      <c r="H146" s="220">
        <v>240</v>
      </c>
      <c r="I146" s="221"/>
      <c r="J146" s="217"/>
      <c r="K146" s="217"/>
      <c r="L146" s="222"/>
      <c r="M146" s="223"/>
      <c r="N146" s="224"/>
      <c r="O146" s="224"/>
      <c r="P146" s="224"/>
      <c r="Q146" s="224"/>
      <c r="R146" s="224"/>
      <c r="S146" s="224"/>
      <c r="T146" s="225"/>
      <c r="AT146" s="226" t="s">
        <v>145</v>
      </c>
      <c r="AU146" s="226" t="s">
        <v>84</v>
      </c>
      <c r="AV146" s="14" t="s">
        <v>143</v>
      </c>
      <c r="AW146" s="14" t="s">
        <v>30</v>
      </c>
      <c r="AX146" s="14" t="s">
        <v>82</v>
      </c>
      <c r="AY146" s="226" t="s">
        <v>135</v>
      </c>
    </row>
    <row r="147" spans="1:65" s="2" customFormat="1" ht="16.5" customHeight="1">
      <c r="A147" s="34"/>
      <c r="B147" s="35"/>
      <c r="C147" s="227" t="s">
        <v>175</v>
      </c>
      <c r="D147" s="227" t="s">
        <v>202</v>
      </c>
      <c r="E147" s="228" t="s">
        <v>533</v>
      </c>
      <c r="F147" s="229" t="s">
        <v>534</v>
      </c>
      <c r="G147" s="230" t="s">
        <v>159</v>
      </c>
      <c r="H147" s="231">
        <v>120</v>
      </c>
      <c r="I147" s="232"/>
      <c r="J147" s="233">
        <f>ROUND(I147*H147,2)</f>
        <v>0</v>
      </c>
      <c r="K147" s="229" t="s">
        <v>142</v>
      </c>
      <c r="L147" s="234"/>
      <c r="M147" s="235" t="s">
        <v>1</v>
      </c>
      <c r="N147" s="236" t="s">
        <v>39</v>
      </c>
      <c r="O147" s="71"/>
      <c r="P147" s="200">
        <f>O147*H147</f>
        <v>0</v>
      </c>
      <c r="Q147" s="200">
        <v>6.8599999999999994E-2</v>
      </c>
      <c r="R147" s="200">
        <f>Q147*H147</f>
        <v>8.2319999999999993</v>
      </c>
      <c r="S147" s="200">
        <v>0</v>
      </c>
      <c r="T147" s="201">
        <f>S147*H147</f>
        <v>0</v>
      </c>
      <c r="U147" s="34"/>
      <c r="V147" s="34"/>
      <c r="W147" s="34"/>
      <c r="X147" s="34"/>
      <c r="Y147" s="34"/>
      <c r="Z147" s="34"/>
      <c r="AA147" s="34"/>
      <c r="AB147" s="34"/>
      <c r="AC147" s="34"/>
      <c r="AD147" s="34"/>
      <c r="AE147" s="34"/>
      <c r="AR147" s="202" t="s">
        <v>175</v>
      </c>
      <c r="AT147" s="202" t="s">
        <v>202</v>
      </c>
      <c r="AU147" s="202" t="s">
        <v>84</v>
      </c>
      <c r="AY147" s="17" t="s">
        <v>135</v>
      </c>
      <c r="BE147" s="203">
        <f>IF(N147="základní",J147,0)</f>
        <v>0</v>
      </c>
      <c r="BF147" s="203">
        <f>IF(N147="snížená",J147,0)</f>
        <v>0</v>
      </c>
      <c r="BG147" s="203">
        <f>IF(N147="zákl. přenesená",J147,0)</f>
        <v>0</v>
      </c>
      <c r="BH147" s="203">
        <f>IF(N147="sníž. přenesená",J147,0)</f>
        <v>0</v>
      </c>
      <c r="BI147" s="203">
        <f>IF(N147="nulová",J147,0)</f>
        <v>0</v>
      </c>
      <c r="BJ147" s="17" t="s">
        <v>82</v>
      </c>
      <c r="BK147" s="203">
        <f>ROUND(I147*H147,2)</f>
        <v>0</v>
      </c>
      <c r="BL147" s="17" t="s">
        <v>143</v>
      </c>
      <c r="BM147" s="202" t="s">
        <v>535</v>
      </c>
    </row>
    <row r="148" spans="1:65" s="13" customFormat="1" ht="11.25">
      <c r="B148" s="204"/>
      <c r="C148" s="205"/>
      <c r="D148" s="206" t="s">
        <v>145</v>
      </c>
      <c r="E148" s="207" t="s">
        <v>1</v>
      </c>
      <c r="F148" s="208" t="s">
        <v>536</v>
      </c>
      <c r="G148" s="205"/>
      <c r="H148" s="209">
        <v>120</v>
      </c>
      <c r="I148" s="210"/>
      <c r="J148" s="205"/>
      <c r="K148" s="205"/>
      <c r="L148" s="211"/>
      <c r="M148" s="212"/>
      <c r="N148" s="213"/>
      <c r="O148" s="213"/>
      <c r="P148" s="213"/>
      <c r="Q148" s="213"/>
      <c r="R148" s="213"/>
      <c r="S148" s="213"/>
      <c r="T148" s="214"/>
      <c r="AT148" s="215" t="s">
        <v>145</v>
      </c>
      <c r="AU148" s="215" t="s">
        <v>84</v>
      </c>
      <c r="AV148" s="13" t="s">
        <v>84</v>
      </c>
      <c r="AW148" s="13" t="s">
        <v>30</v>
      </c>
      <c r="AX148" s="13" t="s">
        <v>74</v>
      </c>
      <c r="AY148" s="215" t="s">
        <v>135</v>
      </c>
    </row>
    <row r="149" spans="1:65" s="14" customFormat="1" ht="11.25">
      <c r="B149" s="216"/>
      <c r="C149" s="217"/>
      <c r="D149" s="206" t="s">
        <v>145</v>
      </c>
      <c r="E149" s="218" t="s">
        <v>1</v>
      </c>
      <c r="F149" s="219" t="s">
        <v>147</v>
      </c>
      <c r="G149" s="217"/>
      <c r="H149" s="220">
        <v>120</v>
      </c>
      <c r="I149" s="221"/>
      <c r="J149" s="217"/>
      <c r="K149" s="217"/>
      <c r="L149" s="222"/>
      <c r="M149" s="223"/>
      <c r="N149" s="224"/>
      <c r="O149" s="224"/>
      <c r="P149" s="224"/>
      <c r="Q149" s="224"/>
      <c r="R149" s="224"/>
      <c r="S149" s="224"/>
      <c r="T149" s="225"/>
      <c r="AT149" s="226" t="s">
        <v>145</v>
      </c>
      <c r="AU149" s="226" t="s">
        <v>84</v>
      </c>
      <c r="AV149" s="14" t="s">
        <v>143</v>
      </c>
      <c r="AW149" s="14" t="s">
        <v>30</v>
      </c>
      <c r="AX149" s="14" t="s">
        <v>82</v>
      </c>
      <c r="AY149" s="226" t="s">
        <v>135</v>
      </c>
    </row>
    <row r="150" spans="1:65" s="2" customFormat="1" ht="21.75" customHeight="1">
      <c r="A150" s="34"/>
      <c r="B150" s="35"/>
      <c r="C150" s="227" t="s">
        <v>180</v>
      </c>
      <c r="D150" s="227" t="s">
        <v>202</v>
      </c>
      <c r="E150" s="228" t="s">
        <v>377</v>
      </c>
      <c r="F150" s="229" t="s">
        <v>378</v>
      </c>
      <c r="G150" s="230" t="s">
        <v>198</v>
      </c>
      <c r="H150" s="231">
        <v>12</v>
      </c>
      <c r="I150" s="232"/>
      <c r="J150" s="233">
        <f>ROUND(I150*H150,2)</f>
        <v>0</v>
      </c>
      <c r="K150" s="229" t="s">
        <v>142</v>
      </c>
      <c r="L150" s="234"/>
      <c r="M150" s="235" t="s">
        <v>1</v>
      </c>
      <c r="N150" s="236" t="s">
        <v>39</v>
      </c>
      <c r="O150" s="71"/>
      <c r="P150" s="200">
        <f>O150*H150</f>
        <v>0</v>
      </c>
      <c r="Q150" s="200">
        <v>2.234</v>
      </c>
      <c r="R150" s="200">
        <f>Q150*H150</f>
        <v>26.808</v>
      </c>
      <c r="S150" s="200">
        <v>0</v>
      </c>
      <c r="T150" s="201">
        <f>S150*H150</f>
        <v>0</v>
      </c>
      <c r="U150" s="34"/>
      <c r="V150" s="34"/>
      <c r="W150" s="34"/>
      <c r="X150" s="34"/>
      <c r="Y150" s="34"/>
      <c r="Z150" s="34"/>
      <c r="AA150" s="34"/>
      <c r="AB150" s="34"/>
      <c r="AC150" s="34"/>
      <c r="AD150" s="34"/>
      <c r="AE150" s="34"/>
      <c r="AR150" s="202" t="s">
        <v>175</v>
      </c>
      <c r="AT150" s="202" t="s">
        <v>202</v>
      </c>
      <c r="AU150" s="202" t="s">
        <v>84</v>
      </c>
      <c r="AY150" s="17" t="s">
        <v>135</v>
      </c>
      <c r="BE150" s="203">
        <f>IF(N150="základní",J150,0)</f>
        <v>0</v>
      </c>
      <c r="BF150" s="203">
        <f>IF(N150="snížená",J150,0)</f>
        <v>0</v>
      </c>
      <c r="BG150" s="203">
        <f>IF(N150="zákl. přenesená",J150,0)</f>
        <v>0</v>
      </c>
      <c r="BH150" s="203">
        <f>IF(N150="sníž. přenesená",J150,0)</f>
        <v>0</v>
      </c>
      <c r="BI150" s="203">
        <f>IF(N150="nulová",J150,0)</f>
        <v>0</v>
      </c>
      <c r="BJ150" s="17" t="s">
        <v>82</v>
      </c>
      <c r="BK150" s="203">
        <f>ROUND(I150*H150,2)</f>
        <v>0</v>
      </c>
      <c r="BL150" s="17" t="s">
        <v>143</v>
      </c>
      <c r="BM150" s="202" t="s">
        <v>537</v>
      </c>
    </row>
    <row r="151" spans="1:65" s="13" customFormat="1" ht="11.25">
      <c r="B151" s="204"/>
      <c r="C151" s="205"/>
      <c r="D151" s="206" t="s">
        <v>145</v>
      </c>
      <c r="E151" s="207" t="s">
        <v>1</v>
      </c>
      <c r="F151" s="208" t="s">
        <v>538</v>
      </c>
      <c r="G151" s="205"/>
      <c r="H151" s="209">
        <v>12</v>
      </c>
      <c r="I151" s="210"/>
      <c r="J151" s="205"/>
      <c r="K151" s="205"/>
      <c r="L151" s="211"/>
      <c r="M151" s="212"/>
      <c r="N151" s="213"/>
      <c r="O151" s="213"/>
      <c r="P151" s="213"/>
      <c r="Q151" s="213"/>
      <c r="R151" s="213"/>
      <c r="S151" s="213"/>
      <c r="T151" s="214"/>
      <c r="AT151" s="215" t="s">
        <v>145</v>
      </c>
      <c r="AU151" s="215" t="s">
        <v>84</v>
      </c>
      <c r="AV151" s="13" t="s">
        <v>84</v>
      </c>
      <c r="AW151" s="13" t="s">
        <v>30</v>
      </c>
      <c r="AX151" s="13" t="s">
        <v>74</v>
      </c>
      <c r="AY151" s="215" t="s">
        <v>135</v>
      </c>
    </row>
    <row r="152" spans="1:65" s="14" customFormat="1" ht="11.25">
      <c r="B152" s="216"/>
      <c r="C152" s="217"/>
      <c r="D152" s="206" t="s">
        <v>145</v>
      </c>
      <c r="E152" s="218" t="s">
        <v>1</v>
      </c>
      <c r="F152" s="219" t="s">
        <v>147</v>
      </c>
      <c r="G152" s="217"/>
      <c r="H152" s="220">
        <v>12</v>
      </c>
      <c r="I152" s="221"/>
      <c r="J152" s="217"/>
      <c r="K152" s="217"/>
      <c r="L152" s="222"/>
      <c r="M152" s="223"/>
      <c r="N152" s="224"/>
      <c r="O152" s="224"/>
      <c r="P152" s="224"/>
      <c r="Q152" s="224"/>
      <c r="R152" s="224"/>
      <c r="S152" s="224"/>
      <c r="T152" s="225"/>
      <c r="AT152" s="226" t="s">
        <v>145</v>
      </c>
      <c r="AU152" s="226" t="s">
        <v>84</v>
      </c>
      <c r="AV152" s="14" t="s">
        <v>143</v>
      </c>
      <c r="AW152" s="14" t="s">
        <v>30</v>
      </c>
      <c r="AX152" s="14" t="s">
        <v>82</v>
      </c>
      <c r="AY152" s="226" t="s">
        <v>135</v>
      </c>
    </row>
    <row r="153" spans="1:65" s="2" customFormat="1" ht="21.75" customHeight="1">
      <c r="A153" s="34"/>
      <c r="B153" s="35"/>
      <c r="C153" s="227" t="s">
        <v>184</v>
      </c>
      <c r="D153" s="227" t="s">
        <v>202</v>
      </c>
      <c r="E153" s="228" t="s">
        <v>365</v>
      </c>
      <c r="F153" s="229" t="s">
        <v>366</v>
      </c>
      <c r="G153" s="230" t="s">
        <v>205</v>
      </c>
      <c r="H153" s="231">
        <v>31.74</v>
      </c>
      <c r="I153" s="232"/>
      <c r="J153" s="233">
        <f>ROUND(I153*H153,2)</f>
        <v>0</v>
      </c>
      <c r="K153" s="229" t="s">
        <v>142</v>
      </c>
      <c r="L153" s="234"/>
      <c r="M153" s="235" t="s">
        <v>1</v>
      </c>
      <c r="N153" s="236" t="s">
        <v>39</v>
      </c>
      <c r="O153" s="71"/>
      <c r="P153" s="200">
        <f>O153*H153</f>
        <v>0</v>
      </c>
      <c r="Q153" s="200">
        <v>1</v>
      </c>
      <c r="R153" s="200">
        <f>Q153*H153</f>
        <v>31.74</v>
      </c>
      <c r="S153" s="200">
        <v>0</v>
      </c>
      <c r="T153" s="201">
        <f>S153*H153</f>
        <v>0</v>
      </c>
      <c r="U153" s="34"/>
      <c r="V153" s="34"/>
      <c r="W153" s="34"/>
      <c r="X153" s="34"/>
      <c r="Y153" s="34"/>
      <c r="Z153" s="34"/>
      <c r="AA153" s="34"/>
      <c r="AB153" s="34"/>
      <c r="AC153" s="34"/>
      <c r="AD153" s="34"/>
      <c r="AE153" s="34"/>
      <c r="AR153" s="202" t="s">
        <v>175</v>
      </c>
      <c r="AT153" s="202" t="s">
        <v>202</v>
      </c>
      <c r="AU153" s="202" t="s">
        <v>84</v>
      </c>
      <c r="AY153" s="17" t="s">
        <v>135</v>
      </c>
      <c r="BE153" s="203">
        <f>IF(N153="základní",J153,0)</f>
        <v>0</v>
      </c>
      <c r="BF153" s="203">
        <f>IF(N153="snížená",J153,0)</f>
        <v>0</v>
      </c>
      <c r="BG153" s="203">
        <f>IF(N153="zákl. přenesená",J153,0)</f>
        <v>0</v>
      </c>
      <c r="BH153" s="203">
        <f>IF(N153="sníž. přenesená",J153,0)</f>
        <v>0</v>
      </c>
      <c r="BI153" s="203">
        <f>IF(N153="nulová",J153,0)</f>
        <v>0</v>
      </c>
      <c r="BJ153" s="17" t="s">
        <v>82</v>
      </c>
      <c r="BK153" s="203">
        <f>ROUND(I153*H153,2)</f>
        <v>0</v>
      </c>
      <c r="BL153" s="17" t="s">
        <v>143</v>
      </c>
      <c r="BM153" s="202" t="s">
        <v>539</v>
      </c>
    </row>
    <row r="154" spans="1:65" s="13" customFormat="1" ht="11.25">
      <c r="B154" s="204"/>
      <c r="C154" s="205"/>
      <c r="D154" s="206" t="s">
        <v>145</v>
      </c>
      <c r="E154" s="207" t="s">
        <v>1</v>
      </c>
      <c r="F154" s="208" t="s">
        <v>540</v>
      </c>
      <c r="G154" s="205"/>
      <c r="H154" s="209">
        <v>31.74</v>
      </c>
      <c r="I154" s="210"/>
      <c r="J154" s="205"/>
      <c r="K154" s="205"/>
      <c r="L154" s="211"/>
      <c r="M154" s="212"/>
      <c r="N154" s="213"/>
      <c r="O154" s="213"/>
      <c r="P154" s="213"/>
      <c r="Q154" s="213"/>
      <c r="R154" s="213"/>
      <c r="S154" s="213"/>
      <c r="T154" s="214"/>
      <c r="AT154" s="215" t="s">
        <v>145</v>
      </c>
      <c r="AU154" s="215" t="s">
        <v>84</v>
      </c>
      <c r="AV154" s="13" t="s">
        <v>84</v>
      </c>
      <c r="AW154" s="13" t="s">
        <v>30</v>
      </c>
      <c r="AX154" s="13" t="s">
        <v>74</v>
      </c>
      <c r="AY154" s="215" t="s">
        <v>135</v>
      </c>
    </row>
    <row r="155" spans="1:65" s="14" customFormat="1" ht="11.25">
      <c r="B155" s="216"/>
      <c r="C155" s="217"/>
      <c r="D155" s="206" t="s">
        <v>145</v>
      </c>
      <c r="E155" s="218" t="s">
        <v>1</v>
      </c>
      <c r="F155" s="219" t="s">
        <v>147</v>
      </c>
      <c r="G155" s="217"/>
      <c r="H155" s="220">
        <v>31.74</v>
      </c>
      <c r="I155" s="221"/>
      <c r="J155" s="217"/>
      <c r="K155" s="217"/>
      <c r="L155" s="222"/>
      <c r="M155" s="223"/>
      <c r="N155" s="224"/>
      <c r="O155" s="224"/>
      <c r="P155" s="224"/>
      <c r="Q155" s="224"/>
      <c r="R155" s="224"/>
      <c r="S155" s="224"/>
      <c r="T155" s="225"/>
      <c r="AT155" s="226" t="s">
        <v>145</v>
      </c>
      <c r="AU155" s="226" t="s">
        <v>84</v>
      </c>
      <c r="AV155" s="14" t="s">
        <v>143</v>
      </c>
      <c r="AW155" s="14" t="s">
        <v>30</v>
      </c>
      <c r="AX155" s="14" t="s">
        <v>82</v>
      </c>
      <c r="AY155" s="226" t="s">
        <v>135</v>
      </c>
    </row>
    <row r="156" spans="1:65" s="12" customFormat="1" ht="25.9" customHeight="1">
      <c r="B156" s="175"/>
      <c r="C156" s="176"/>
      <c r="D156" s="177" t="s">
        <v>73</v>
      </c>
      <c r="E156" s="178" t="s">
        <v>283</v>
      </c>
      <c r="F156" s="178" t="s">
        <v>284</v>
      </c>
      <c r="G156" s="176"/>
      <c r="H156" s="176"/>
      <c r="I156" s="179"/>
      <c r="J156" s="180">
        <f>BK156</f>
        <v>0</v>
      </c>
      <c r="K156" s="176"/>
      <c r="L156" s="181"/>
      <c r="M156" s="182"/>
      <c r="N156" s="183"/>
      <c r="O156" s="183"/>
      <c r="P156" s="184">
        <f>SUM(P157:P165)</f>
        <v>0</v>
      </c>
      <c r="Q156" s="183"/>
      <c r="R156" s="184">
        <f>SUM(R157:R165)</f>
        <v>0</v>
      </c>
      <c r="S156" s="183"/>
      <c r="T156" s="185">
        <f>SUM(T157:T165)</f>
        <v>0</v>
      </c>
      <c r="AR156" s="186" t="s">
        <v>143</v>
      </c>
      <c r="AT156" s="187" t="s">
        <v>73</v>
      </c>
      <c r="AU156" s="187" t="s">
        <v>74</v>
      </c>
      <c r="AY156" s="186" t="s">
        <v>135</v>
      </c>
      <c r="BK156" s="188">
        <f>SUM(BK157:BK165)</f>
        <v>0</v>
      </c>
    </row>
    <row r="157" spans="1:65" s="2" customFormat="1" ht="128.65" customHeight="1">
      <c r="A157" s="34"/>
      <c r="B157" s="35"/>
      <c r="C157" s="191" t="s">
        <v>189</v>
      </c>
      <c r="D157" s="191" t="s">
        <v>138</v>
      </c>
      <c r="E157" s="192" t="s">
        <v>286</v>
      </c>
      <c r="F157" s="193" t="s">
        <v>287</v>
      </c>
      <c r="G157" s="194" t="s">
        <v>205</v>
      </c>
      <c r="H157" s="195">
        <v>40</v>
      </c>
      <c r="I157" s="196"/>
      <c r="J157" s="197">
        <f>ROUND(I157*H157,2)</f>
        <v>0</v>
      </c>
      <c r="K157" s="193" t="s">
        <v>142</v>
      </c>
      <c r="L157" s="39"/>
      <c r="M157" s="198" t="s">
        <v>1</v>
      </c>
      <c r="N157" s="199" t="s">
        <v>39</v>
      </c>
      <c r="O157" s="71"/>
      <c r="P157" s="200">
        <f>O157*H157</f>
        <v>0</v>
      </c>
      <c r="Q157" s="200">
        <v>0</v>
      </c>
      <c r="R157" s="200">
        <f>Q157*H157</f>
        <v>0</v>
      </c>
      <c r="S157" s="200">
        <v>0</v>
      </c>
      <c r="T157" s="201">
        <f>S157*H157</f>
        <v>0</v>
      </c>
      <c r="U157" s="34"/>
      <c r="V157" s="34"/>
      <c r="W157" s="34"/>
      <c r="X157" s="34"/>
      <c r="Y157" s="34"/>
      <c r="Z157" s="34"/>
      <c r="AA157" s="34"/>
      <c r="AB157" s="34"/>
      <c r="AC157" s="34"/>
      <c r="AD157" s="34"/>
      <c r="AE157" s="34"/>
      <c r="AR157" s="202" t="s">
        <v>288</v>
      </c>
      <c r="AT157" s="202" t="s">
        <v>138</v>
      </c>
      <c r="AU157" s="202" t="s">
        <v>82</v>
      </c>
      <c r="AY157" s="17" t="s">
        <v>135</v>
      </c>
      <c r="BE157" s="203">
        <f>IF(N157="základní",J157,0)</f>
        <v>0</v>
      </c>
      <c r="BF157" s="203">
        <f>IF(N157="snížená",J157,0)</f>
        <v>0</v>
      </c>
      <c r="BG157" s="203">
        <f>IF(N157="zákl. přenesená",J157,0)</f>
        <v>0</v>
      </c>
      <c r="BH157" s="203">
        <f>IF(N157="sníž. přenesená",J157,0)</f>
        <v>0</v>
      </c>
      <c r="BI157" s="203">
        <f>IF(N157="nulová",J157,0)</f>
        <v>0</v>
      </c>
      <c r="BJ157" s="17" t="s">
        <v>82</v>
      </c>
      <c r="BK157" s="203">
        <f>ROUND(I157*H157,2)</f>
        <v>0</v>
      </c>
      <c r="BL157" s="17" t="s">
        <v>288</v>
      </c>
      <c r="BM157" s="202" t="s">
        <v>541</v>
      </c>
    </row>
    <row r="158" spans="1:65" s="13" customFormat="1" ht="11.25">
      <c r="B158" s="204"/>
      <c r="C158" s="205"/>
      <c r="D158" s="206" t="s">
        <v>145</v>
      </c>
      <c r="E158" s="207" t="s">
        <v>1</v>
      </c>
      <c r="F158" s="208" t="s">
        <v>443</v>
      </c>
      <c r="G158" s="205"/>
      <c r="H158" s="209">
        <v>40</v>
      </c>
      <c r="I158" s="210"/>
      <c r="J158" s="205"/>
      <c r="K158" s="205"/>
      <c r="L158" s="211"/>
      <c r="M158" s="212"/>
      <c r="N158" s="213"/>
      <c r="O158" s="213"/>
      <c r="P158" s="213"/>
      <c r="Q158" s="213"/>
      <c r="R158" s="213"/>
      <c r="S158" s="213"/>
      <c r="T158" s="214"/>
      <c r="AT158" s="215" t="s">
        <v>145</v>
      </c>
      <c r="AU158" s="215" t="s">
        <v>82</v>
      </c>
      <c r="AV158" s="13" t="s">
        <v>84</v>
      </c>
      <c r="AW158" s="13" t="s">
        <v>30</v>
      </c>
      <c r="AX158" s="13" t="s">
        <v>74</v>
      </c>
      <c r="AY158" s="215" t="s">
        <v>135</v>
      </c>
    </row>
    <row r="159" spans="1:65" s="14" customFormat="1" ht="11.25">
      <c r="B159" s="216"/>
      <c r="C159" s="217"/>
      <c r="D159" s="206" t="s">
        <v>145</v>
      </c>
      <c r="E159" s="218" t="s">
        <v>1</v>
      </c>
      <c r="F159" s="219" t="s">
        <v>147</v>
      </c>
      <c r="G159" s="217"/>
      <c r="H159" s="220">
        <v>40</v>
      </c>
      <c r="I159" s="221"/>
      <c r="J159" s="217"/>
      <c r="K159" s="217"/>
      <c r="L159" s="222"/>
      <c r="M159" s="223"/>
      <c r="N159" s="224"/>
      <c r="O159" s="224"/>
      <c r="P159" s="224"/>
      <c r="Q159" s="224"/>
      <c r="R159" s="224"/>
      <c r="S159" s="224"/>
      <c r="T159" s="225"/>
      <c r="AT159" s="226" t="s">
        <v>145</v>
      </c>
      <c r="AU159" s="226" t="s">
        <v>82</v>
      </c>
      <c r="AV159" s="14" t="s">
        <v>143</v>
      </c>
      <c r="AW159" s="14" t="s">
        <v>30</v>
      </c>
      <c r="AX159" s="14" t="s">
        <v>82</v>
      </c>
      <c r="AY159" s="226" t="s">
        <v>135</v>
      </c>
    </row>
    <row r="160" spans="1:65" s="2" customFormat="1" ht="156.75" customHeight="1">
      <c r="A160" s="34"/>
      <c r="B160" s="35"/>
      <c r="C160" s="191" t="s">
        <v>195</v>
      </c>
      <c r="D160" s="191" t="s">
        <v>138</v>
      </c>
      <c r="E160" s="192" t="s">
        <v>542</v>
      </c>
      <c r="F160" s="193" t="s">
        <v>543</v>
      </c>
      <c r="G160" s="194" t="s">
        <v>205</v>
      </c>
      <c r="H160" s="195">
        <v>58.548000000000002</v>
      </c>
      <c r="I160" s="196"/>
      <c r="J160" s="197">
        <f>ROUND(I160*H160,2)</f>
        <v>0</v>
      </c>
      <c r="K160" s="193" t="s">
        <v>142</v>
      </c>
      <c r="L160" s="39"/>
      <c r="M160" s="198" t="s">
        <v>1</v>
      </c>
      <c r="N160" s="199" t="s">
        <v>39</v>
      </c>
      <c r="O160" s="71"/>
      <c r="P160" s="200">
        <f>O160*H160</f>
        <v>0</v>
      </c>
      <c r="Q160" s="200">
        <v>0</v>
      </c>
      <c r="R160" s="200">
        <f>Q160*H160</f>
        <v>0</v>
      </c>
      <c r="S160" s="200">
        <v>0</v>
      </c>
      <c r="T160" s="201">
        <f>S160*H160</f>
        <v>0</v>
      </c>
      <c r="U160" s="34"/>
      <c r="V160" s="34"/>
      <c r="W160" s="34"/>
      <c r="X160" s="34"/>
      <c r="Y160" s="34"/>
      <c r="Z160" s="34"/>
      <c r="AA160" s="34"/>
      <c r="AB160" s="34"/>
      <c r="AC160" s="34"/>
      <c r="AD160" s="34"/>
      <c r="AE160" s="34"/>
      <c r="AR160" s="202" t="s">
        <v>288</v>
      </c>
      <c r="AT160" s="202" t="s">
        <v>138</v>
      </c>
      <c r="AU160" s="202" t="s">
        <v>82</v>
      </c>
      <c r="AY160" s="17" t="s">
        <v>135</v>
      </c>
      <c r="BE160" s="203">
        <f>IF(N160="základní",J160,0)</f>
        <v>0</v>
      </c>
      <c r="BF160" s="203">
        <f>IF(N160="snížená",J160,0)</f>
        <v>0</v>
      </c>
      <c r="BG160" s="203">
        <f>IF(N160="zákl. přenesená",J160,0)</f>
        <v>0</v>
      </c>
      <c r="BH160" s="203">
        <f>IF(N160="sníž. přenesená",J160,0)</f>
        <v>0</v>
      </c>
      <c r="BI160" s="203">
        <f>IF(N160="nulová",J160,0)</f>
        <v>0</v>
      </c>
      <c r="BJ160" s="17" t="s">
        <v>82</v>
      </c>
      <c r="BK160" s="203">
        <f>ROUND(I160*H160,2)</f>
        <v>0</v>
      </c>
      <c r="BL160" s="17" t="s">
        <v>288</v>
      </c>
      <c r="BM160" s="202" t="s">
        <v>544</v>
      </c>
    </row>
    <row r="161" spans="1:65" s="13" customFormat="1" ht="11.25">
      <c r="B161" s="204"/>
      <c r="C161" s="205"/>
      <c r="D161" s="206" t="s">
        <v>145</v>
      </c>
      <c r="E161" s="207" t="s">
        <v>1</v>
      </c>
      <c r="F161" s="208" t="s">
        <v>545</v>
      </c>
      <c r="G161" s="205"/>
      <c r="H161" s="209">
        <v>58.548000000000002</v>
      </c>
      <c r="I161" s="210"/>
      <c r="J161" s="205"/>
      <c r="K161" s="205"/>
      <c r="L161" s="211"/>
      <c r="M161" s="212"/>
      <c r="N161" s="213"/>
      <c r="O161" s="213"/>
      <c r="P161" s="213"/>
      <c r="Q161" s="213"/>
      <c r="R161" s="213"/>
      <c r="S161" s="213"/>
      <c r="T161" s="214"/>
      <c r="AT161" s="215" t="s">
        <v>145</v>
      </c>
      <c r="AU161" s="215" t="s">
        <v>82</v>
      </c>
      <c r="AV161" s="13" t="s">
        <v>84</v>
      </c>
      <c r="AW161" s="13" t="s">
        <v>30</v>
      </c>
      <c r="AX161" s="13" t="s">
        <v>74</v>
      </c>
      <c r="AY161" s="215" t="s">
        <v>135</v>
      </c>
    </row>
    <row r="162" spans="1:65" s="14" customFormat="1" ht="11.25">
      <c r="B162" s="216"/>
      <c r="C162" s="217"/>
      <c r="D162" s="206" t="s">
        <v>145</v>
      </c>
      <c r="E162" s="218" t="s">
        <v>1</v>
      </c>
      <c r="F162" s="219" t="s">
        <v>147</v>
      </c>
      <c r="G162" s="217"/>
      <c r="H162" s="220">
        <v>58.548000000000002</v>
      </c>
      <c r="I162" s="221"/>
      <c r="J162" s="217"/>
      <c r="K162" s="217"/>
      <c r="L162" s="222"/>
      <c r="M162" s="223"/>
      <c r="N162" s="224"/>
      <c r="O162" s="224"/>
      <c r="P162" s="224"/>
      <c r="Q162" s="224"/>
      <c r="R162" s="224"/>
      <c r="S162" s="224"/>
      <c r="T162" s="225"/>
      <c r="AT162" s="226" t="s">
        <v>145</v>
      </c>
      <c r="AU162" s="226" t="s">
        <v>82</v>
      </c>
      <c r="AV162" s="14" t="s">
        <v>143</v>
      </c>
      <c r="AW162" s="14" t="s">
        <v>30</v>
      </c>
      <c r="AX162" s="14" t="s">
        <v>82</v>
      </c>
      <c r="AY162" s="226" t="s">
        <v>135</v>
      </c>
    </row>
    <row r="163" spans="1:65" s="2" customFormat="1" ht="156.75" customHeight="1">
      <c r="A163" s="34"/>
      <c r="B163" s="35"/>
      <c r="C163" s="191" t="s">
        <v>201</v>
      </c>
      <c r="D163" s="191" t="s">
        <v>138</v>
      </c>
      <c r="E163" s="192" t="s">
        <v>292</v>
      </c>
      <c r="F163" s="193" t="s">
        <v>293</v>
      </c>
      <c r="G163" s="194" t="s">
        <v>205</v>
      </c>
      <c r="H163" s="195">
        <v>53.512999999999998</v>
      </c>
      <c r="I163" s="196"/>
      <c r="J163" s="197">
        <f>ROUND(I163*H163,2)</f>
        <v>0</v>
      </c>
      <c r="K163" s="193" t="s">
        <v>142</v>
      </c>
      <c r="L163" s="39"/>
      <c r="M163" s="198" t="s">
        <v>1</v>
      </c>
      <c r="N163" s="199" t="s">
        <v>39</v>
      </c>
      <c r="O163" s="71"/>
      <c r="P163" s="200">
        <f>O163*H163</f>
        <v>0</v>
      </c>
      <c r="Q163" s="200">
        <v>0</v>
      </c>
      <c r="R163" s="200">
        <f>Q163*H163</f>
        <v>0</v>
      </c>
      <c r="S163" s="200">
        <v>0</v>
      </c>
      <c r="T163" s="201">
        <f>S163*H163</f>
        <v>0</v>
      </c>
      <c r="U163" s="34"/>
      <c r="V163" s="34"/>
      <c r="W163" s="34"/>
      <c r="X163" s="34"/>
      <c r="Y163" s="34"/>
      <c r="Z163" s="34"/>
      <c r="AA163" s="34"/>
      <c r="AB163" s="34"/>
      <c r="AC163" s="34"/>
      <c r="AD163" s="34"/>
      <c r="AE163" s="34"/>
      <c r="AR163" s="202" t="s">
        <v>288</v>
      </c>
      <c r="AT163" s="202" t="s">
        <v>138</v>
      </c>
      <c r="AU163" s="202" t="s">
        <v>82</v>
      </c>
      <c r="AY163" s="17" t="s">
        <v>135</v>
      </c>
      <c r="BE163" s="203">
        <f>IF(N163="základní",J163,0)</f>
        <v>0</v>
      </c>
      <c r="BF163" s="203">
        <f>IF(N163="snížená",J163,0)</f>
        <v>0</v>
      </c>
      <c r="BG163" s="203">
        <f>IF(N163="zákl. přenesená",J163,0)</f>
        <v>0</v>
      </c>
      <c r="BH163" s="203">
        <f>IF(N163="sníž. přenesená",J163,0)</f>
        <v>0</v>
      </c>
      <c r="BI163" s="203">
        <f>IF(N163="nulová",J163,0)</f>
        <v>0</v>
      </c>
      <c r="BJ163" s="17" t="s">
        <v>82</v>
      </c>
      <c r="BK163" s="203">
        <f>ROUND(I163*H163,2)</f>
        <v>0</v>
      </c>
      <c r="BL163" s="17" t="s">
        <v>288</v>
      </c>
      <c r="BM163" s="202" t="s">
        <v>546</v>
      </c>
    </row>
    <row r="164" spans="1:65" s="13" customFormat="1" ht="11.25">
      <c r="B164" s="204"/>
      <c r="C164" s="205"/>
      <c r="D164" s="206" t="s">
        <v>145</v>
      </c>
      <c r="E164" s="207" t="s">
        <v>1</v>
      </c>
      <c r="F164" s="208" t="s">
        <v>547</v>
      </c>
      <c r="G164" s="205"/>
      <c r="H164" s="209">
        <v>53.512999999999998</v>
      </c>
      <c r="I164" s="210"/>
      <c r="J164" s="205"/>
      <c r="K164" s="205"/>
      <c r="L164" s="211"/>
      <c r="M164" s="212"/>
      <c r="N164" s="213"/>
      <c r="O164" s="213"/>
      <c r="P164" s="213"/>
      <c r="Q164" s="213"/>
      <c r="R164" s="213"/>
      <c r="S164" s="213"/>
      <c r="T164" s="214"/>
      <c r="AT164" s="215" t="s">
        <v>145</v>
      </c>
      <c r="AU164" s="215" t="s">
        <v>82</v>
      </c>
      <c r="AV164" s="13" t="s">
        <v>84</v>
      </c>
      <c r="AW164" s="13" t="s">
        <v>30</v>
      </c>
      <c r="AX164" s="13" t="s">
        <v>74</v>
      </c>
      <c r="AY164" s="215" t="s">
        <v>135</v>
      </c>
    </row>
    <row r="165" spans="1:65" s="14" customFormat="1" ht="11.25">
      <c r="B165" s="216"/>
      <c r="C165" s="217"/>
      <c r="D165" s="206" t="s">
        <v>145</v>
      </c>
      <c r="E165" s="218" t="s">
        <v>1</v>
      </c>
      <c r="F165" s="219" t="s">
        <v>147</v>
      </c>
      <c r="G165" s="217"/>
      <c r="H165" s="220">
        <v>53.512999999999998</v>
      </c>
      <c r="I165" s="221"/>
      <c r="J165" s="217"/>
      <c r="K165" s="217"/>
      <c r="L165" s="222"/>
      <c r="M165" s="247"/>
      <c r="N165" s="248"/>
      <c r="O165" s="248"/>
      <c r="P165" s="248"/>
      <c r="Q165" s="248"/>
      <c r="R165" s="248"/>
      <c r="S165" s="248"/>
      <c r="T165" s="249"/>
      <c r="AT165" s="226" t="s">
        <v>145</v>
      </c>
      <c r="AU165" s="226" t="s">
        <v>82</v>
      </c>
      <c r="AV165" s="14" t="s">
        <v>143</v>
      </c>
      <c r="AW165" s="14" t="s">
        <v>30</v>
      </c>
      <c r="AX165" s="14" t="s">
        <v>82</v>
      </c>
      <c r="AY165" s="226" t="s">
        <v>135</v>
      </c>
    </row>
    <row r="166" spans="1:65" s="2" customFormat="1" ht="6.95" customHeight="1">
      <c r="A166" s="34"/>
      <c r="B166" s="54"/>
      <c r="C166" s="55"/>
      <c r="D166" s="55"/>
      <c r="E166" s="55"/>
      <c r="F166" s="55"/>
      <c r="G166" s="55"/>
      <c r="H166" s="55"/>
      <c r="I166" s="55"/>
      <c r="J166" s="55"/>
      <c r="K166" s="55"/>
      <c r="L166" s="39"/>
      <c r="M166" s="34"/>
      <c r="O166" s="34"/>
      <c r="P166" s="34"/>
      <c r="Q166" s="34"/>
      <c r="R166" s="34"/>
      <c r="S166" s="34"/>
      <c r="T166" s="34"/>
      <c r="U166" s="34"/>
      <c r="V166" s="34"/>
      <c r="W166" s="34"/>
      <c r="X166" s="34"/>
      <c r="Y166" s="34"/>
      <c r="Z166" s="34"/>
      <c r="AA166" s="34"/>
      <c r="AB166" s="34"/>
      <c r="AC166" s="34"/>
      <c r="AD166" s="34"/>
      <c r="AE166" s="34"/>
    </row>
  </sheetData>
  <sheetProtection algorithmName="SHA-512" hashValue="hzDvA/p3OAFA3PEU1vWDlZ8YpuXU9qinXo6OjPEd3LBsQz5OYGOmgxADQ8zALpIMbGO5/tqrTbH6rMwgC1VuFQ==" saltValue="+eGtzU9ZS6D+QnKneYrB02HiIeLVsXqrH1IMvg9sNOBZYFy+O75BdX1pkZnVdfVyNTaUOzIEeQ7G6nUY3Qyj0Q==" spinCount="100000" sheet="1" objects="1" scenarios="1" formatColumns="0" formatRows="0" autoFilter="0"/>
  <autoFilter ref="C122:K165" xr:uid="{00000000-0009-0000-0000-000005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4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c r="M2" s="297"/>
      <c r="N2" s="297"/>
      <c r="O2" s="297"/>
      <c r="P2" s="297"/>
      <c r="Q2" s="297"/>
      <c r="R2" s="297"/>
      <c r="S2" s="297"/>
      <c r="T2" s="297"/>
      <c r="U2" s="297"/>
      <c r="V2" s="297"/>
      <c r="AT2" s="17" t="s">
        <v>105</v>
      </c>
    </row>
    <row r="3" spans="1:46" s="1" customFormat="1" ht="6.95" customHeight="1">
      <c r="B3" s="115"/>
      <c r="C3" s="116"/>
      <c r="D3" s="116"/>
      <c r="E3" s="116"/>
      <c r="F3" s="116"/>
      <c r="G3" s="116"/>
      <c r="H3" s="116"/>
      <c r="I3" s="116"/>
      <c r="J3" s="116"/>
      <c r="K3" s="116"/>
      <c r="L3" s="20"/>
      <c r="AT3" s="17" t="s">
        <v>84</v>
      </c>
    </row>
    <row r="4" spans="1:46" s="1" customFormat="1" ht="24.95" customHeight="1">
      <c r="B4" s="20"/>
      <c r="D4" s="117" t="s">
        <v>109</v>
      </c>
      <c r="L4" s="20"/>
      <c r="M4" s="118" t="s">
        <v>11</v>
      </c>
      <c r="AT4" s="17" t="s">
        <v>4</v>
      </c>
    </row>
    <row r="5" spans="1:46" s="1" customFormat="1" ht="6.95" customHeight="1">
      <c r="B5" s="20"/>
      <c r="L5" s="20"/>
    </row>
    <row r="6" spans="1:46" s="1" customFormat="1" ht="12" customHeight="1">
      <c r="B6" s="20"/>
      <c r="D6" s="119" t="s">
        <v>16</v>
      </c>
      <c r="L6" s="20"/>
    </row>
    <row r="7" spans="1:46" s="1" customFormat="1" ht="16.5" customHeight="1">
      <c r="B7" s="20"/>
      <c r="E7" s="298" t="str">
        <f>'Rekapitulace stavby'!K6</f>
        <v>18-Neratovice - Všetaty</v>
      </c>
      <c r="F7" s="299"/>
      <c r="G7" s="299"/>
      <c r="H7" s="299"/>
      <c r="L7" s="20"/>
    </row>
    <row r="8" spans="1:46" s="2" customFormat="1" ht="12" customHeight="1">
      <c r="A8" s="34"/>
      <c r="B8" s="39"/>
      <c r="C8" s="34"/>
      <c r="D8" s="119" t="s">
        <v>110</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0" t="s">
        <v>548</v>
      </c>
      <c r="F9" s="301"/>
      <c r="G9" s="301"/>
      <c r="H9" s="301"/>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9" t="s">
        <v>20</v>
      </c>
      <c r="E12" s="34"/>
      <c r="F12" s="110" t="s">
        <v>21</v>
      </c>
      <c r="G12" s="34"/>
      <c r="H12" s="34"/>
      <c r="I12" s="119" t="s">
        <v>22</v>
      </c>
      <c r="J12" s="120" t="str">
        <f>'Rekapitulace stavby'!AN8</f>
        <v>18. 5. 2022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9" t="s">
        <v>24</v>
      </c>
      <c r="E14" s="34"/>
      <c r="F14" s="34"/>
      <c r="G14" s="34"/>
      <c r="H14" s="34"/>
      <c r="I14" s="119" t="s">
        <v>25</v>
      </c>
      <c r="J14" s="110"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0" t="str">
        <f>IF('Rekapitulace stavby'!E11="","",'Rekapitulace stavby'!E11)</f>
        <v xml:space="preserve"> </v>
      </c>
      <c r="F15" s="34"/>
      <c r="G15" s="34"/>
      <c r="H15" s="34"/>
      <c r="I15" s="119" t="s">
        <v>26</v>
      </c>
      <c r="J15" s="110"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9" t="s">
        <v>27</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2" t="str">
        <f>'Rekapitulace stavby'!E14</f>
        <v>Vyplň údaj</v>
      </c>
      <c r="F18" s="303"/>
      <c r="G18" s="303"/>
      <c r="H18" s="303"/>
      <c r="I18" s="119"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9" t="s">
        <v>29</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9" t="s">
        <v>26</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9" t="s">
        <v>31</v>
      </c>
      <c r="E23" s="34"/>
      <c r="F23" s="34"/>
      <c r="G23" s="34"/>
      <c r="H23" s="34"/>
      <c r="I23" s="119" t="s">
        <v>25</v>
      </c>
      <c r="J23" s="110"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9" t="s">
        <v>26</v>
      </c>
      <c r="J24" s="110"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9"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21"/>
      <c r="B27" s="122"/>
      <c r="C27" s="121"/>
      <c r="D27" s="121"/>
      <c r="E27" s="304" t="s">
        <v>1</v>
      </c>
      <c r="F27" s="304"/>
      <c r="G27" s="304"/>
      <c r="H27" s="304"/>
      <c r="I27" s="121"/>
      <c r="J27" s="121"/>
      <c r="K27" s="121"/>
      <c r="L27" s="123"/>
      <c r="S27" s="121"/>
      <c r="T27" s="121"/>
      <c r="U27" s="121"/>
      <c r="V27" s="121"/>
      <c r="W27" s="121"/>
      <c r="X27" s="121"/>
      <c r="Y27" s="121"/>
      <c r="Z27" s="121"/>
      <c r="AA27" s="121"/>
      <c r="AB27" s="121"/>
      <c r="AC27" s="121"/>
      <c r="AD27" s="121"/>
      <c r="AE27" s="121"/>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5" t="s">
        <v>34</v>
      </c>
      <c r="E30" s="34"/>
      <c r="F30" s="34"/>
      <c r="G30" s="34"/>
      <c r="H30" s="34"/>
      <c r="I30" s="34"/>
      <c r="J30" s="126">
        <f>ROUND(J119,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36</v>
      </c>
      <c r="G32" s="34"/>
      <c r="H32" s="34"/>
      <c r="I32" s="127" t="s">
        <v>35</v>
      </c>
      <c r="J32" s="127" t="s">
        <v>37</v>
      </c>
      <c r="K32" s="34"/>
      <c r="L32" s="51"/>
      <c r="S32" s="34"/>
      <c r="T32" s="34"/>
      <c r="U32" s="34"/>
      <c r="V32" s="34"/>
      <c r="W32" s="34"/>
      <c r="X32" s="34"/>
      <c r="Y32" s="34"/>
      <c r="Z32" s="34"/>
      <c r="AA32" s="34"/>
      <c r="AB32" s="34"/>
      <c r="AC32" s="34"/>
      <c r="AD32" s="34"/>
      <c r="AE32" s="34"/>
    </row>
    <row r="33" spans="1:31" s="2" customFormat="1" ht="14.45" customHeight="1">
      <c r="A33" s="34"/>
      <c r="B33" s="39"/>
      <c r="C33" s="34"/>
      <c r="D33" s="128" t="s">
        <v>38</v>
      </c>
      <c r="E33" s="119" t="s">
        <v>39</v>
      </c>
      <c r="F33" s="129">
        <f>ROUND((SUM(BE119:BE146)),  2)</f>
        <v>0</v>
      </c>
      <c r="G33" s="34"/>
      <c r="H33" s="34"/>
      <c r="I33" s="130">
        <v>0.21</v>
      </c>
      <c r="J33" s="129">
        <f>ROUND(((SUM(BE119:BE146))*I33),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9" t="s">
        <v>40</v>
      </c>
      <c r="F34" s="129">
        <f>ROUND((SUM(BF119:BF146)),  2)</f>
        <v>0</v>
      </c>
      <c r="G34" s="34"/>
      <c r="H34" s="34"/>
      <c r="I34" s="130">
        <v>0.15</v>
      </c>
      <c r="J34" s="129">
        <f>ROUND(((SUM(BF119:BF146))*I34),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41</v>
      </c>
      <c r="F35" s="129">
        <f>ROUND((SUM(BG119:BG146)),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42</v>
      </c>
      <c r="F36" s="129">
        <f>ROUND((SUM(BH119:BH146)),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43</v>
      </c>
      <c r="F37" s="129">
        <f>ROUND((SUM(BI119:BI146)),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31"/>
      <c r="D39" s="132" t="s">
        <v>44</v>
      </c>
      <c r="E39" s="133"/>
      <c r="F39" s="133"/>
      <c r="G39" s="134" t="s">
        <v>45</v>
      </c>
      <c r="H39" s="135" t="s">
        <v>46</v>
      </c>
      <c r="I39" s="133"/>
      <c r="J39" s="136">
        <f>SUM(J30:J37)</f>
        <v>0</v>
      </c>
      <c r="K39" s="137"/>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8" t="s">
        <v>47</v>
      </c>
      <c r="E50" s="139"/>
      <c r="F50" s="139"/>
      <c r="G50" s="138" t="s">
        <v>48</v>
      </c>
      <c r="H50" s="139"/>
      <c r="I50" s="139"/>
      <c r="J50" s="139"/>
      <c r="K50" s="139"/>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40" t="s">
        <v>49</v>
      </c>
      <c r="E61" s="141"/>
      <c r="F61" s="142" t="s">
        <v>50</v>
      </c>
      <c r="G61" s="140" t="s">
        <v>49</v>
      </c>
      <c r="H61" s="141"/>
      <c r="I61" s="141"/>
      <c r="J61" s="143" t="s">
        <v>50</v>
      </c>
      <c r="K61" s="141"/>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8" t="s">
        <v>51</v>
      </c>
      <c r="E65" s="144"/>
      <c r="F65" s="144"/>
      <c r="G65" s="138" t="s">
        <v>52</v>
      </c>
      <c r="H65" s="144"/>
      <c r="I65" s="144"/>
      <c r="J65" s="144"/>
      <c r="K65" s="144"/>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40" t="s">
        <v>49</v>
      </c>
      <c r="E76" s="141"/>
      <c r="F76" s="142" t="s">
        <v>50</v>
      </c>
      <c r="G76" s="140" t="s">
        <v>49</v>
      </c>
      <c r="H76" s="141"/>
      <c r="I76" s="141"/>
      <c r="J76" s="143" t="s">
        <v>50</v>
      </c>
      <c r="K76" s="141"/>
      <c r="L76" s="51"/>
      <c r="S76" s="34"/>
      <c r="T76" s="34"/>
      <c r="U76" s="34"/>
      <c r="V76" s="34"/>
      <c r="W76" s="34"/>
      <c r="X76" s="34"/>
      <c r="Y76" s="34"/>
      <c r="Z76" s="34"/>
      <c r="AA76" s="34"/>
      <c r="AB76" s="34"/>
      <c r="AC76" s="34"/>
      <c r="AD76" s="34"/>
      <c r="AE76" s="34"/>
    </row>
    <row r="77" spans="1:31" s="2" customFormat="1" ht="14.45"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112</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5" t="str">
        <f>E7</f>
        <v>18-Neratovice - Všetaty</v>
      </c>
      <c r="F85" s="306"/>
      <c r="G85" s="306"/>
      <c r="H85" s="306"/>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110</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3" t="str">
        <f>E9</f>
        <v>SO 04 - Výstroj trati</v>
      </c>
      <c r="F87" s="307"/>
      <c r="G87" s="307"/>
      <c r="H87" s="307"/>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18. 5. 2022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113</v>
      </c>
      <c r="D94" s="150"/>
      <c r="E94" s="150"/>
      <c r="F94" s="150"/>
      <c r="G94" s="150"/>
      <c r="H94" s="150"/>
      <c r="I94" s="150"/>
      <c r="J94" s="151" t="s">
        <v>114</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115</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116</v>
      </c>
    </row>
    <row r="97" spans="1:31" s="9" customFormat="1" ht="24.95" customHeight="1">
      <c r="B97" s="153"/>
      <c r="C97" s="154"/>
      <c r="D97" s="155" t="s">
        <v>117</v>
      </c>
      <c r="E97" s="156"/>
      <c r="F97" s="156"/>
      <c r="G97" s="156"/>
      <c r="H97" s="156"/>
      <c r="I97" s="156"/>
      <c r="J97" s="157">
        <f>J120</f>
        <v>0</v>
      </c>
      <c r="K97" s="154"/>
      <c r="L97" s="158"/>
    </row>
    <row r="98" spans="1:31" s="10" customFormat="1" ht="19.899999999999999" customHeight="1">
      <c r="B98" s="159"/>
      <c r="C98" s="104"/>
      <c r="D98" s="160" t="s">
        <v>118</v>
      </c>
      <c r="E98" s="161"/>
      <c r="F98" s="161"/>
      <c r="G98" s="161"/>
      <c r="H98" s="161"/>
      <c r="I98" s="161"/>
      <c r="J98" s="162">
        <f>J121</f>
        <v>0</v>
      </c>
      <c r="K98" s="104"/>
      <c r="L98" s="163"/>
    </row>
    <row r="99" spans="1:31" s="9" customFormat="1" ht="24.95" customHeight="1">
      <c r="B99" s="153"/>
      <c r="C99" s="154"/>
      <c r="D99" s="155" t="s">
        <v>119</v>
      </c>
      <c r="E99" s="156"/>
      <c r="F99" s="156"/>
      <c r="G99" s="156"/>
      <c r="H99" s="156"/>
      <c r="I99" s="156"/>
      <c r="J99" s="157">
        <f>J140</f>
        <v>0</v>
      </c>
      <c r="K99" s="154"/>
      <c r="L99" s="158"/>
    </row>
    <row r="100" spans="1:31" s="2" customFormat="1" ht="21.75"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5"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5"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5" customHeight="1">
      <c r="A106" s="34"/>
      <c r="B106" s="35"/>
      <c r="C106" s="23" t="s">
        <v>120</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5"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05" t="str">
        <f>E7</f>
        <v>18-Neratovice - Všetaty</v>
      </c>
      <c r="F109" s="306"/>
      <c r="G109" s="306"/>
      <c r="H109" s="30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110</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53" t="str">
        <f>E9</f>
        <v>SO 04 - Výstroj trati</v>
      </c>
      <c r="F111" s="307"/>
      <c r="G111" s="307"/>
      <c r="H111" s="307"/>
      <c r="I111" s="36"/>
      <c r="J111" s="36"/>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 xml:space="preserve"> </v>
      </c>
      <c r="G113" s="36"/>
      <c r="H113" s="36"/>
      <c r="I113" s="29" t="s">
        <v>22</v>
      </c>
      <c r="J113" s="66" t="str">
        <f>IF(J12="","",J12)</f>
        <v>18. 5. 2022</v>
      </c>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2" customHeight="1">
      <c r="A115" s="34"/>
      <c r="B115" s="35"/>
      <c r="C115" s="29" t="s">
        <v>24</v>
      </c>
      <c r="D115" s="36"/>
      <c r="E115" s="36"/>
      <c r="F115" s="27" t="str">
        <f>E15</f>
        <v xml:space="preserve"> </v>
      </c>
      <c r="G115" s="36"/>
      <c r="H115" s="36"/>
      <c r="I115" s="29" t="s">
        <v>29</v>
      </c>
      <c r="J115" s="32" t="str">
        <f>E21</f>
        <v xml:space="preserve"> </v>
      </c>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27</v>
      </c>
      <c r="D116" s="36"/>
      <c r="E116" s="36"/>
      <c r="F116" s="27" t="str">
        <f>IF(E18="","",E18)</f>
        <v>Vyplň údaj</v>
      </c>
      <c r="G116" s="36"/>
      <c r="H116" s="36"/>
      <c r="I116" s="29" t="s">
        <v>31</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64"/>
      <c r="B118" s="165"/>
      <c r="C118" s="166" t="s">
        <v>121</v>
      </c>
      <c r="D118" s="167" t="s">
        <v>59</v>
      </c>
      <c r="E118" s="167" t="s">
        <v>55</v>
      </c>
      <c r="F118" s="167" t="s">
        <v>56</v>
      </c>
      <c r="G118" s="167" t="s">
        <v>122</v>
      </c>
      <c r="H118" s="167" t="s">
        <v>123</v>
      </c>
      <c r="I118" s="167" t="s">
        <v>124</v>
      </c>
      <c r="J118" s="167" t="s">
        <v>114</v>
      </c>
      <c r="K118" s="168" t="s">
        <v>125</v>
      </c>
      <c r="L118" s="169"/>
      <c r="M118" s="75" t="s">
        <v>1</v>
      </c>
      <c r="N118" s="76" t="s">
        <v>38</v>
      </c>
      <c r="O118" s="76" t="s">
        <v>126</v>
      </c>
      <c r="P118" s="76" t="s">
        <v>127</v>
      </c>
      <c r="Q118" s="76" t="s">
        <v>128</v>
      </c>
      <c r="R118" s="76" t="s">
        <v>129</v>
      </c>
      <c r="S118" s="76" t="s">
        <v>130</v>
      </c>
      <c r="T118" s="77" t="s">
        <v>131</v>
      </c>
      <c r="U118" s="164"/>
      <c r="V118" s="164"/>
      <c r="W118" s="164"/>
      <c r="X118" s="164"/>
      <c r="Y118" s="164"/>
      <c r="Z118" s="164"/>
      <c r="AA118" s="164"/>
      <c r="AB118" s="164"/>
      <c r="AC118" s="164"/>
      <c r="AD118" s="164"/>
      <c r="AE118" s="164"/>
    </row>
    <row r="119" spans="1:65" s="2" customFormat="1" ht="22.9" customHeight="1">
      <c r="A119" s="34"/>
      <c r="B119" s="35"/>
      <c r="C119" s="82" t="s">
        <v>132</v>
      </c>
      <c r="D119" s="36"/>
      <c r="E119" s="36"/>
      <c r="F119" s="36"/>
      <c r="G119" s="36"/>
      <c r="H119" s="36"/>
      <c r="I119" s="36"/>
      <c r="J119" s="170">
        <f>BK119</f>
        <v>0</v>
      </c>
      <c r="K119" s="36"/>
      <c r="L119" s="39"/>
      <c r="M119" s="78"/>
      <c r="N119" s="171"/>
      <c r="O119" s="79"/>
      <c r="P119" s="172">
        <f>P120+P140</f>
        <v>0</v>
      </c>
      <c r="Q119" s="79"/>
      <c r="R119" s="172">
        <f>R120+R140</f>
        <v>5.9820000000000002</v>
      </c>
      <c r="S119" s="79"/>
      <c r="T119" s="173">
        <f>T120+T140</f>
        <v>0</v>
      </c>
      <c r="U119" s="34"/>
      <c r="V119" s="34"/>
      <c r="W119" s="34"/>
      <c r="X119" s="34"/>
      <c r="Y119" s="34"/>
      <c r="Z119" s="34"/>
      <c r="AA119" s="34"/>
      <c r="AB119" s="34"/>
      <c r="AC119" s="34"/>
      <c r="AD119" s="34"/>
      <c r="AE119" s="34"/>
      <c r="AT119" s="17" t="s">
        <v>73</v>
      </c>
      <c r="AU119" s="17" t="s">
        <v>116</v>
      </c>
      <c r="BK119" s="174">
        <f>BK120+BK140</f>
        <v>0</v>
      </c>
    </row>
    <row r="120" spans="1:65" s="12" customFormat="1" ht="25.9" customHeight="1">
      <c r="B120" s="175"/>
      <c r="C120" s="176"/>
      <c r="D120" s="177" t="s">
        <v>73</v>
      </c>
      <c r="E120" s="178" t="s">
        <v>133</v>
      </c>
      <c r="F120" s="178" t="s">
        <v>134</v>
      </c>
      <c r="G120" s="176"/>
      <c r="H120" s="176"/>
      <c r="I120" s="179"/>
      <c r="J120" s="180">
        <f>BK120</f>
        <v>0</v>
      </c>
      <c r="K120" s="176"/>
      <c r="L120" s="181"/>
      <c r="M120" s="182"/>
      <c r="N120" s="183"/>
      <c r="O120" s="183"/>
      <c r="P120" s="184">
        <f>P121</f>
        <v>0</v>
      </c>
      <c r="Q120" s="183"/>
      <c r="R120" s="184">
        <f>R121</f>
        <v>5.9820000000000002</v>
      </c>
      <c r="S120" s="183"/>
      <c r="T120" s="185">
        <f>T121</f>
        <v>0</v>
      </c>
      <c r="AR120" s="186" t="s">
        <v>82</v>
      </c>
      <c r="AT120" s="187" t="s">
        <v>73</v>
      </c>
      <c r="AU120" s="187" t="s">
        <v>74</v>
      </c>
      <c r="AY120" s="186" t="s">
        <v>135</v>
      </c>
      <c r="BK120" s="188">
        <f>BK121</f>
        <v>0</v>
      </c>
    </row>
    <row r="121" spans="1:65" s="12" customFormat="1" ht="22.9" customHeight="1">
      <c r="B121" s="175"/>
      <c r="C121" s="176"/>
      <c r="D121" s="177" t="s">
        <v>73</v>
      </c>
      <c r="E121" s="189" t="s">
        <v>136</v>
      </c>
      <c r="F121" s="189" t="s">
        <v>137</v>
      </c>
      <c r="G121" s="176"/>
      <c r="H121" s="176"/>
      <c r="I121" s="179"/>
      <c r="J121" s="190">
        <f>BK121</f>
        <v>0</v>
      </c>
      <c r="K121" s="176"/>
      <c r="L121" s="181"/>
      <c r="M121" s="182"/>
      <c r="N121" s="183"/>
      <c r="O121" s="183"/>
      <c r="P121" s="184">
        <f>SUM(P122:P139)</f>
        <v>0</v>
      </c>
      <c r="Q121" s="183"/>
      <c r="R121" s="184">
        <f>SUM(R122:R139)</f>
        <v>5.9820000000000002</v>
      </c>
      <c r="S121" s="183"/>
      <c r="T121" s="185">
        <f>SUM(T122:T139)</f>
        <v>0</v>
      </c>
      <c r="AR121" s="186" t="s">
        <v>82</v>
      </c>
      <c r="AT121" s="187" t="s">
        <v>73</v>
      </c>
      <c r="AU121" s="187" t="s">
        <v>82</v>
      </c>
      <c r="AY121" s="186" t="s">
        <v>135</v>
      </c>
      <c r="BK121" s="188">
        <f>SUM(BK122:BK139)</f>
        <v>0</v>
      </c>
    </row>
    <row r="122" spans="1:65" s="2" customFormat="1" ht="55.5" customHeight="1">
      <c r="A122" s="34"/>
      <c r="B122" s="35"/>
      <c r="C122" s="191" t="s">
        <v>82</v>
      </c>
      <c r="D122" s="191" t="s">
        <v>138</v>
      </c>
      <c r="E122" s="192" t="s">
        <v>549</v>
      </c>
      <c r="F122" s="193" t="s">
        <v>550</v>
      </c>
      <c r="G122" s="194" t="s">
        <v>159</v>
      </c>
      <c r="H122" s="195">
        <v>38</v>
      </c>
      <c r="I122" s="196"/>
      <c r="J122" s="197">
        <f>ROUND(I122*H122,2)</f>
        <v>0</v>
      </c>
      <c r="K122" s="193" t="s">
        <v>142</v>
      </c>
      <c r="L122" s="39"/>
      <c r="M122" s="198" t="s">
        <v>1</v>
      </c>
      <c r="N122" s="199" t="s">
        <v>39</v>
      </c>
      <c r="O122" s="71"/>
      <c r="P122" s="200">
        <f>O122*H122</f>
        <v>0</v>
      </c>
      <c r="Q122" s="200">
        <v>0</v>
      </c>
      <c r="R122" s="200">
        <f>Q122*H122</f>
        <v>0</v>
      </c>
      <c r="S122" s="200">
        <v>0</v>
      </c>
      <c r="T122" s="201">
        <f>S122*H122</f>
        <v>0</v>
      </c>
      <c r="U122" s="34"/>
      <c r="V122" s="34"/>
      <c r="W122" s="34"/>
      <c r="X122" s="34"/>
      <c r="Y122" s="34"/>
      <c r="Z122" s="34"/>
      <c r="AA122" s="34"/>
      <c r="AB122" s="34"/>
      <c r="AC122" s="34"/>
      <c r="AD122" s="34"/>
      <c r="AE122" s="34"/>
      <c r="AR122" s="202" t="s">
        <v>143</v>
      </c>
      <c r="AT122" s="202" t="s">
        <v>138</v>
      </c>
      <c r="AU122" s="202" t="s">
        <v>84</v>
      </c>
      <c r="AY122" s="17" t="s">
        <v>135</v>
      </c>
      <c r="BE122" s="203">
        <f>IF(N122="základní",J122,0)</f>
        <v>0</v>
      </c>
      <c r="BF122" s="203">
        <f>IF(N122="snížená",J122,0)</f>
        <v>0</v>
      </c>
      <c r="BG122" s="203">
        <f>IF(N122="zákl. přenesená",J122,0)</f>
        <v>0</v>
      </c>
      <c r="BH122" s="203">
        <f>IF(N122="sníž. přenesená",J122,0)</f>
        <v>0</v>
      </c>
      <c r="BI122" s="203">
        <f>IF(N122="nulová",J122,0)</f>
        <v>0</v>
      </c>
      <c r="BJ122" s="17" t="s">
        <v>82</v>
      </c>
      <c r="BK122" s="203">
        <f>ROUND(I122*H122,2)</f>
        <v>0</v>
      </c>
      <c r="BL122" s="17" t="s">
        <v>143</v>
      </c>
      <c r="BM122" s="202" t="s">
        <v>551</v>
      </c>
    </row>
    <row r="123" spans="1:65" s="13" customFormat="1" ht="11.25">
      <c r="B123" s="204"/>
      <c r="C123" s="205"/>
      <c r="D123" s="206" t="s">
        <v>145</v>
      </c>
      <c r="E123" s="207" t="s">
        <v>1</v>
      </c>
      <c r="F123" s="208" t="s">
        <v>552</v>
      </c>
      <c r="G123" s="205"/>
      <c r="H123" s="209">
        <v>38</v>
      </c>
      <c r="I123" s="210"/>
      <c r="J123" s="205"/>
      <c r="K123" s="205"/>
      <c r="L123" s="211"/>
      <c r="M123" s="212"/>
      <c r="N123" s="213"/>
      <c r="O123" s="213"/>
      <c r="P123" s="213"/>
      <c r="Q123" s="213"/>
      <c r="R123" s="213"/>
      <c r="S123" s="213"/>
      <c r="T123" s="214"/>
      <c r="AT123" s="215" t="s">
        <v>145</v>
      </c>
      <c r="AU123" s="215" t="s">
        <v>84</v>
      </c>
      <c r="AV123" s="13" t="s">
        <v>84</v>
      </c>
      <c r="AW123" s="13" t="s">
        <v>30</v>
      </c>
      <c r="AX123" s="13" t="s">
        <v>74</v>
      </c>
      <c r="AY123" s="215" t="s">
        <v>135</v>
      </c>
    </row>
    <row r="124" spans="1:65" s="14" customFormat="1" ht="11.25">
      <c r="B124" s="216"/>
      <c r="C124" s="217"/>
      <c r="D124" s="206" t="s">
        <v>145</v>
      </c>
      <c r="E124" s="218" t="s">
        <v>1</v>
      </c>
      <c r="F124" s="219" t="s">
        <v>147</v>
      </c>
      <c r="G124" s="217"/>
      <c r="H124" s="220">
        <v>38</v>
      </c>
      <c r="I124" s="221"/>
      <c r="J124" s="217"/>
      <c r="K124" s="217"/>
      <c r="L124" s="222"/>
      <c r="M124" s="223"/>
      <c r="N124" s="224"/>
      <c r="O124" s="224"/>
      <c r="P124" s="224"/>
      <c r="Q124" s="224"/>
      <c r="R124" s="224"/>
      <c r="S124" s="224"/>
      <c r="T124" s="225"/>
      <c r="AT124" s="226" t="s">
        <v>145</v>
      </c>
      <c r="AU124" s="226" t="s">
        <v>84</v>
      </c>
      <c r="AV124" s="14" t="s">
        <v>143</v>
      </c>
      <c r="AW124" s="14" t="s">
        <v>30</v>
      </c>
      <c r="AX124" s="14" t="s">
        <v>82</v>
      </c>
      <c r="AY124" s="226" t="s">
        <v>135</v>
      </c>
    </row>
    <row r="125" spans="1:65" s="2" customFormat="1" ht="78" customHeight="1">
      <c r="A125" s="34"/>
      <c r="B125" s="35"/>
      <c r="C125" s="191" t="s">
        <v>84</v>
      </c>
      <c r="D125" s="191" t="s">
        <v>138</v>
      </c>
      <c r="E125" s="192" t="s">
        <v>553</v>
      </c>
      <c r="F125" s="193" t="s">
        <v>554</v>
      </c>
      <c r="G125" s="194" t="s">
        <v>159</v>
      </c>
      <c r="H125" s="195">
        <v>38</v>
      </c>
      <c r="I125" s="196"/>
      <c r="J125" s="197">
        <f>ROUND(I125*H125,2)</f>
        <v>0</v>
      </c>
      <c r="K125" s="193" t="s">
        <v>142</v>
      </c>
      <c r="L125" s="39"/>
      <c r="M125" s="198" t="s">
        <v>1</v>
      </c>
      <c r="N125" s="199" t="s">
        <v>39</v>
      </c>
      <c r="O125" s="71"/>
      <c r="P125" s="200">
        <f>O125*H125</f>
        <v>0</v>
      </c>
      <c r="Q125" s="200">
        <v>0</v>
      </c>
      <c r="R125" s="200">
        <f>Q125*H125</f>
        <v>0</v>
      </c>
      <c r="S125" s="200">
        <v>0</v>
      </c>
      <c r="T125" s="201">
        <f>S125*H125</f>
        <v>0</v>
      </c>
      <c r="U125" s="34"/>
      <c r="V125" s="34"/>
      <c r="W125" s="34"/>
      <c r="X125" s="34"/>
      <c r="Y125" s="34"/>
      <c r="Z125" s="34"/>
      <c r="AA125" s="34"/>
      <c r="AB125" s="34"/>
      <c r="AC125" s="34"/>
      <c r="AD125" s="34"/>
      <c r="AE125" s="34"/>
      <c r="AR125" s="202" t="s">
        <v>143</v>
      </c>
      <c r="AT125" s="202" t="s">
        <v>138</v>
      </c>
      <c r="AU125" s="202" t="s">
        <v>84</v>
      </c>
      <c r="AY125" s="17" t="s">
        <v>135</v>
      </c>
      <c r="BE125" s="203">
        <f>IF(N125="základní",J125,0)</f>
        <v>0</v>
      </c>
      <c r="BF125" s="203">
        <f>IF(N125="snížená",J125,0)</f>
        <v>0</v>
      </c>
      <c r="BG125" s="203">
        <f>IF(N125="zákl. přenesená",J125,0)</f>
        <v>0</v>
      </c>
      <c r="BH125" s="203">
        <f>IF(N125="sníž. přenesená",J125,0)</f>
        <v>0</v>
      </c>
      <c r="BI125" s="203">
        <f>IF(N125="nulová",J125,0)</f>
        <v>0</v>
      </c>
      <c r="BJ125" s="17" t="s">
        <v>82</v>
      </c>
      <c r="BK125" s="203">
        <f>ROUND(I125*H125,2)</f>
        <v>0</v>
      </c>
      <c r="BL125" s="17" t="s">
        <v>143</v>
      </c>
      <c r="BM125" s="202" t="s">
        <v>555</v>
      </c>
    </row>
    <row r="126" spans="1:65" s="13" customFormat="1" ht="11.25">
      <c r="B126" s="204"/>
      <c r="C126" s="205"/>
      <c r="D126" s="206" t="s">
        <v>145</v>
      </c>
      <c r="E126" s="207" t="s">
        <v>1</v>
      </c>
      <c r="F126" s="208" t="s">
        <v>556</v>
      </c>
      <c r="G126" s="205"/>
      <c r="H126" s="209">
        <v>38</v>
      </c>
      <c r="I126" s="210"/>
      <c r="J126" s="205"/>
      <c r="K126" s="205"/>
      <c r="L126" s="211"/>
      <c r="M126" s="212"/>
      <c r="N126" s="213"/>
      <c r="O126" s="213"/>
      <c r="P126" s="213"/>
      <c r="Q126" s="213"/>
      <c r="R126" s="213"/>
      <c r="S126" s="213"/>
      <c r="T126" s="214"/>
      <c r="AT126" s="215" t="s">
        <v>145</v>
      </c>
      <c r="AU126" s="215" t="s">
        <v>84</v>
      </c>
      <c r="AV126" s="13" t="s">
        <v>84</v>
      </c>
      <c r="AW126" s="13" t="s">
        <v>30</v>
      </c>
      <c r="AX126" s="13" t="s">
        <v>74</v>
      </c>
      <c r="AY126" s="215" t="s">
        <v>135</v>
      </c>
    </row>
    <row r="127" spans="1:65" s="14" customFormat="1" ht="11.25">
      <c r="B127" s="216"/>
      <c r="C127" s="217"/>
      <c r="D127" s="206" t="s">
        <v>145</v>
      </c>
      <c r="E127" s="218" t="s">
        <v>1</v>
      </c>
      <c r="F127" s="219" t="s">
        <v>147</v>
      </c>
      <c r="G127" s="217"/>
      <c r="H127" s="220">
        <v>38</v>
      </c>
      <c r="I127" s="221"/>
      <c r="J127" s="217"/>
      <c r="K127" s="217"/>
      <c r="L127" s="222"/>
      <c r="M127" s="223"/>
      <c r="N127" s="224"/>
      <c r="O127" s="224"/>
      <c r="P127" s="224"/>
      <c r="Q127" s="224"/>
      <c r="R127" s="224"/>
      <c r="S127" s="224"/>
      <c r="T127" s="225"/>
      <c r="AT127" s="226" t="s">
        <v>145</v>
      </c>
      <c r="AU127" s="226" t="s">
        <v>84</v>
      </c>
      <c r="AV127" s="14" t="s">
        <v>143</v>
      </c>
      <c r="AW127" s="14" t="s">
        <v>30</v>
      </c>
      <c r="AX127" s="14" t="s">
        <v>82</v>
      </c>
      <c r="AY127" s="226" t="s">
        <v>135</v>
      </c>
    </row>
    <row r="128" spans="1:65" s="2" customFormat="1" ht="21.75" customHeight="1">
      <c r="A128" s="34"/>
      <c r="B128" s="35"/>
      <c r="C128" s="227" t="s">
        <v>152</v>
      </c>
      <c r="D128" s="227" t="s">
        <v>202</v>
      </c>
      <c r="E128" s="228" t="s">
        <v>557</v>
      </c>
      <c r="F128" s="229" t="s">
        <v>558</v>
      </c>
      <c r="G128" s="230" t="s">
        <v>159</v>
      </c>
      <c r="H128" s="231">
        <v>38</v>
      </c>
      <c r="I128" s="232"/>
      <c r="J128" s="233">
        <f>ROUND(I128*H128,2)</f>
        <v>0</v>
      </c>
      <c r="K128" s="229" t="s">
        <v>142</v>
      </c>
      <c r="L128" s="234"/>
      <c r="M128" s="235" t="s">
        <v>1</v>
      </c>
      <c r="N128" s="236" t="s">
        <v>39</v>
      </c>
      <c r="O128" s="71"/>
      <c r="P128" s="200">
        <f>O128*H128</f>
        <v>0</v>
      </c>
      <c r="Q128" s="200">
        <v>0.157</v>
      </c>
      <c r="R128" s="200">
        <f>Q128*H128</f>
        <v>5.9660000000000002</v>
      </c>
      <c r="S128" s="200">
        <v>0</v>
      </c>
      <c r="T128" s="201">
        <f>S128*H128</f>
        <v>0</v>
      </c>
      <c r="U128" s="34"/>
      <c r="V128" s="34"/>
      <c r="W128" s="34"/>
      <c r="X128" s="34"/>
      <c r="Y128" s="34"/>
      <c r="Z128" s="34"/>
      <c r="AA128" s="34"/>
      <c r="AB128" s="34"/>
      <c r="AC128" s="34"/>
      <c r="AD128" s="34"/>
      <c r="AE128" s="34"/>
      <c r="AR128" s="202" t="s">
        <v>175</v>
      </c>
      <c r="AT128" s="202" t="s">
        <v>202</v>
      </c>
      <c r="AU128" s="202" t="s">
        <v>84</v>
      </c>
      <c r="AY128" s="17" t="s">
        <v>135</v>
      </c>
      <c r="BE128" s="203">
        <f>IF(N128="základní",J128,0)</f>
        <v>0</v>
      </c>
      <c r="BF128" s="203">
        <f>IF(N128="snížená",J128,0)</f>
        <v>0</v>
      </c>
      <c r="BG128" s="203">
        <f>IF(N128="zákl. přenesená",J128,0)</f>
        <v>0</v>
      </c>
      <c r="BH128" s="203">
        <f>IF(N128="sníž. přenesená",J128,0)</f>
        <v>0</v>
      </c>
      <c r="BI128" s="203">
        <f>IF(N128="nulová",J128,0)</f>
        <v>0</v>
      </c>
      <c r="BJ128" s="17" t="s">
        <v>82</v>
      </c>
      <c r="BK128" s="203">
        <f>ROUND(I128*H128,2)</f>
        <v>0</v>
      </c>
      <c r="BL128" s="17" t="s">
        <v>143</v>
      </c>
      <c r="BM128" s="202" t="s">
        <v>559</v>
      </c>
    </row>
    <row r="129" spans="1:65" s="13" customFormat="1" ht="11.25">
      <c r="B129" s="204"/>
      <c r="C129" s="205"/>
      <c r="D129" s="206" t="s">
        <v>145</v>
      </c>
      <c r="E129" s="207" t="s">
        <v>1</v>
      </c>
      <c r="F129" s="208" t="s">
        <v>556</v>
      </c>
      <c r="G129" s="205"/>
      <c r="H129" s="209">
        <v>38</v>
      </c>
      <c r="I129" s="210"/>
      <c r="J129" s="205"/>
      <c r="K129" s="205"/>
      <c r="L129" s="211"/>
      <c r="M129" s="212"/>
      <c r="N129" s="213"/>
      <c r="O129" s="213"/>
      <c r="P129" s="213"/>
      <c r="Q129" s="213"/>
      <c r="R129" s="213"/>
      <c r="S129" s="213"/>
      <c r="T129" s="214"/>
      <c r="AT129" s="215" t="s">
        <v>145</v>
      </c>
      <c r="AU129" s="215" t="s">
        <v>84</v>
      </c>
      <c r="AV129" s="13" t="s">
        <v>84</v>
      </c>
      <c r="AW129" s="13" t="s">
        <v>30</v>
      </c>
      <c r="AX129" s="13" t="s">
        <v>74</v>
      </c>
      <c r="AY129" s="215" t="s">
        <v>135</v>
      </c>
    </row>
    <row r="130" spans="1:65" s="14" customFormat="1" ht="11.25">
      <c r="B130" s="216"/>
      <c r="C130" s="217"/>
      <c r="D130" s="206" t="s">
        <v>145</v>
      </c>
      <c r="E130" s="218" t="s">
        <v>1</v>
      </c>
      <c r="F130" s="219" t="s">
        <v>147</v>
      </c>
      <c r="G130" s="217"/>
      <c r="H130" s="220">
        <v>38</v>
      </c>
      <c r="I130" s="221"/>
      <c r="J130" s="217"/>
      <c r="K130" s="217"/>
      <c r="L130" s="222"/>
      <c r="M130" s="223"/>
      <c r="N130" s="224"/>
      <c r="O130" s="224"/>
      <c r="P130" s="224"/>
      <c r="Q130" s="224"/>
      <c r="R130" s="224"/>
      <c r="S130" s="224"/>
      <c r="T130" s="225"/>
      <c r="AT130" s="226" t="s">
        <v>145</v>
      </c>
      <c r="AU130" s="226" t="s">
        <v>84</v>
      </c>
      <c r="AV130" s="14" t="s">
        <v>143</v>
      </c>
      <c r="AW130" s="14" t="s">
        <v>30</v>
      </c>
      <c r="AX130" s="14" t="s">
        <v>82</v>
      </c>
      <c r="AY130" s="226" t="s">
        <v>135</v>
      </c>
    </row>
    <row r="131" spans="1:65" s="2" customFormat="1" ht="16.5" customHeight="1">
      <c r="A131" s="34"/>
      <c r="B131" s="35"/>
      <c r="C131" s="227" t="s">
        <v>143</v>
      </c>
      <c r="D131" s="227" t="s">
        <v>202</v>
      </c>
      <c r="E131" s="228" t="s">
        <v>560</v>
      </c>
      <c r="F131" s="229" t="s">
        <v>561</v>
      </c>
      <c r="G131" s="230" t="s">
        <v>159</v>
      </c>
      <c r="H131" s="231">
        <v>4</v>
      </c>
      <c r="I131" s="232"/>
      <c r="J131" s="233">
        <f>ROUND(I131*H131,2)</f>
        <v>0</v>
      </c>
      <c r="K131" s="229" t="s">
        <v>142</v>
      </c>
      <c r="L131" s="234"/>
      <c r="M131" s="235" t="s">
        <v>1</v>
      </c>
      <c r="N131" s="236" t="s">
        <v>39</v>
      </c>
      <c r="O131" s="71"/>
      <c r="P131" s="200">
        <f>O131*H131</f>
        <v>0</v>
      </c>
      <c r="Q131" s="200">
        <v>2.2499999999999998E-3</v>
      </c>
      <c r="R131" s="200">
        <f>Q131*H131</f>
        <v>8.9999999999999993E-3</v>
      </c>
      <c r="S131" s="200">
        <v>0</v>
      </c>
      <c r="T131" s="201">
        <f>S131*H131</f>
        <v>0</v>
      </c>
      <c r="U131" s="34"/>
      <c r="V131" s="34"/>
      <c r="W131" s="34"/>
      <c r="X131" s="34"/>
      <c r="Y131" s="34"/>
      <c r="Z131" s="34"/>
      <c r="AA131" s="34"/>
      <c r="AB131" s="34"/>
      <c r="AC131" s="34"/>
      <c r="AD131" s="34"/>
      <c r="AE131" s="34"/>
      <c r="AR131" s="202" t="s">
        <v>175</v>
      </c>
      <c r="AT131" s="202" t="s">
        <v>202</v>
      </c>
      <c r="AU131" s="202" t="s">
        <v>84</v>
      </c>
      <c r="AY131" s="17" t="s">
        <v>135</v>
      </c>
      <c r="BE131" s="203">
        <f>IF(N131="základní",J131,0)</f>
        <v>0</v>
      </c>
      <c r="BF131" s="203">
        <f>IF(N131="snížená",J131,0)</f>
        <v>0</v>
      </c>
      <c r="BG131" s="203">
        <f>IF(N131="zákl. přenesená",J131,0)</f>
        <v>0</v>
      </c>
      <c r="BH131" s="203">
        <f>IF(N131="sníž. přenesená",J131,0)</f>
        <v>0</v>
      </c>
      <c r="BI131" s="203">
        <f>IF(N131="nulová",J131,0)</f>
        <v>0</v>
      </c>
      <c r="BJ131" s="17" t="s">
        <v>82</v>
      </c>
      <c r="BK131" s="203">
        <f>ROUND(I131*H131,2)</f>
        <v>0</v>
      </c>
      <c r="BL131" s="17" t="s">
        <v>143</v>
      </c>
      <c r="BM131" s="202" t="s">
        <v>562</v>
      </c>
    </row>
    <row r="132" spans="1:65" s="13" customFormat="1" ht="11.25">
      <c r="B132" s="204"/>
      <c r="C132" s="205"/>
      <c r="D132" s="206" t="s">
        <v>145</v>
      </c>
      <c r="E132" s="207" t="s">
        <v>1</v>
      </c>
      <c r="F132" s="208" t="s">
        <v>143</v>
      </c>
      <c r="G132" s="205"/>
      <c r="H132" s="209">
        <v>4</v>
      </c>
      <c r="I132" s="210"/>
      <c r="J132" s="205"/>
      <c r="K132" s="205"/>
      <c r="L132" s="211"/>
      <c r="M132" s="212"/>
      <c r="N132" s="213"/>
      <c r="O132" s="213"/>
      <c r="P132" s="213"/>
      <c r="Q132" s="213"/>
      <c r="R132" s="213"/>
      <c r="S132" s="213"/>
      <c r="T132" s="214"/>
      <c r="AT132" s="215" t="s">
        <v>145</v>
      </c>
      <c r="AU132" s="215" t="s">
        <v>84</v>
      </c>
      <c r="AV132" s="13" t="s">
        <v>84</v>
      </c>
      <c r="AW132" s="13" t="s">
        <v>30</v>
      </c>
      <c r="AX132" s="13" t="s">
        <v>74</v>
      </c>
      <c r="AY132" s="215" t="s">
        <v>135</v>
      </c>
    </row>
    <row r="133" spans="1:65" s="14" customFormat="1" ht="11.25">
      <c r="B133" s="216"/>
      <c r="C133" s="217"/>
      <c r="D133" s="206" t="s">
        <v>145</v>
      </c>
      <c r="E133" s="218" t="s">
        <v>1</v>
      </c>
      <c r="F133" s="219" t="s">
        <v>147</v>
      </c>
      <c r="G133" s="217"/>
      <c r="H133" s="220">
        <v>4</v>
      </c>
      <c r="I133" s="221"/>
      <c r="J133" s="217"/>
      <c r="K133" s="217"/>
      <c r="L133" s="222"/>
      <c r="M133" s="223"/>
      <c r="N133" s="224"/>
      <c r="O133" s="224"/>
      <c r="P133" s="224"/>
      <c r="Q133" s="224"/>
      <c r="R133" s="224"/>
      <c r="S133" s="224"/>
      <c r="T133" s="225"/>
      <c r="AT133" s="226" t="s">
        <v>145</v>
      </c>
      <c r="AU133" s="226" t="s">
        <v>84</v>
      </c>
      <c r="AV133" s="14" t="s">
        <v>143</v>
      </c>
      <c r="AW133" s="14" t="s">
        <v>30</v>
      </c>
      <c r="AX133" s="14" t="s">
        <v>82</v>
      </c>
      <c r="AY133" s="226" t="s">
        <v>135</v>
      </c>
    </row>
    <row r="134" spans="1:65" s="2" customFormat="1" ht="16.5" customHeight="1">
      <c r="A134" s="34"/>
      <c r="B134" s="35"/>
      <c r="C134" s="227" t="s">
        <v>136</v>
      </c>
      <c r="D134" s="227" t="s">
        <v>202</v>
      </c>
      <c r="E134" s="228" t="s">
        <v>563</v>
      </c>
      <c r="F134" s="229" t="s">
        <v>564</v>
      </c>
      <c r="G134" s="230" t="s">
        <v>159</v>
      </c>
      <c r="H134" s="231">
        <v>2</v>
      </c>
      <c r="I134" s="232"/>
      <c r="J134" s="233">
        <f>ROUND(I134*H134,2)</f>
        <v>0</v>
      </c>
      <c r="K134" s="229" t="s">
        <v>142</v>
      </c>
      <c r="L134" s="234"/>
      <c r="M134" s="235" t="s">
        <v>1</v>
      </c>
      <c r="N134" s="236" t="s">
        <v>39</v>
      </c>
      <c r="O134" s="71"/>
      <c r="P134" s="200">
        <f>O134*H134</f>
        <v>0</v>
      </c>
      <c r="Q134" s="200">
        <v>3.5000000000000001E-3</v>
      </c>
      <c r="R134" s="200">
        <f>Q134*H134</f>
        <v>7.0000000000000001E-3</v>
      </c>
      <c r="S134" s="200">
        <v>0</v>
      </c>
      <c r="T134" s="201">
        <f>S134*H134</f>
        <v>0</v>
      </c>
      <c r="U134" s="34"/>
      <c r="V134" s="34"/>
      <c r="W134" s="34"/>
      <c r="X134" s="34"/>
      <c r="Y134" s="34"/>
      <c r="Z134" s="34"/>
      <c r="AA134" s="34"/>
      <c r="AB134" s="34"/>
      <c r="AC134" s="34"/>
      <c r="AD134" s="34"/>
      <c r="AE134" s="34"/>
      <c r="AR134" s="202" t="s">
        <v>175</v>
      </c>
      <c r="AT134" s="202" t="s">
        <v>202</v>
      </c>
      <c r="AU134" s="202" t="s">
        <v>84</v>
      </c>
      <c r="AY134" s="17" t="s">
        <v>135</v>
      </c>
      <c r="BE134" s="203">
        <f>IF(N134="základní",J134,0)</f>
        <v>0</v>
      </c>
      <c r="BF134" s="203">
        <f>IF(N134="snížená",J134,0)</f>
        <v>0</v>
      </c>
      <c r="BG134" s="203">
        <f>IF(N134="zákl. přenesená",J134,0)</f>
        <v>0</v>
      </c>
      <c r="BH134" s="203">
        <f>IF(N134="sníž. přenesená",J134,0)</f>
        <v>0</v>
      </c>
      <c r="BI134" s="203">
        <f>IF(N134="nulová",J134,0)</f>
        <v>0</v>
      </c>
      <c r="BJ134" s="17" t="s">
        <v>82</v>
      </c>
      <c r="BK134" s="203">
        <f>ROUND(I134*H134,2)</f>
        <v>0</v>
      </c>
      <c r="BL134" s="17" t="s">
        <v>143</v>
      </c>
      <c r="BM134" s="202" t="s">
        <v>565</v>
      </c>
    </row>
    <row r="135" spans="1:65" s="13" customFormat="1" ht="11.25">
      <c r="B135" s="204"/>
      <c r="C135" s="205"/>
      <c r="D135" s="206" t="s">
        <v>145</v>
      </c>
      <c r="E135" s="207" t="s">
        <v>1</v>
      </c>
      <c r="F135" s="208" t="s">
        <v>84</v>
      </c>
      <c r="G135" s="205"/>
      <c r="H135" s="209">
        <v>2</v>
      </c>
      <c r="I135" s="210"/>
      <c r="J135" s="205"/>
      <c r="K135" s="205"/>
      <c r="L135" s="211"/>
      <c r="M135" s="212"/>
      <c r="N135" s="213"/>
      <c r="O135" s="213"/>
      <c r="P135" s="213"/>
      <c r="Q135" s="213"/>
      <c r="R135" s="213"/>
      <c r="S135" s="213"/>
      <c r="T135" s="214"/>
      <c r="AT135" s="215" t="s">
        <v>145</v>
      </c>
      <c r="AU135" s="215" t="s">
        <v>84</v>
      </c>
      <c r="AV135" s="13" t="s">
        <v>84</v>
      </c>
      <c r="AW135" s="13" t="s">
        <v>30</v>
      </c>
      <c r="AX135" s="13" t="s">
        <v>74</v>
      </c>
      <c r="AY135" s="215" t="s">
        <v>135</v>
      </c>
    </row>
    <row r="136" spans="1:65" s="14" customFormat="1" ht="11.25">
      <c r="B136" s="216"/>
      <c r="C136" s="217"/>
      <c r="D136" s="206" t="s">
        <v>145</v>
      </c>
      <c r="E136" s="218" t="s">
        <v>1</v>
      </c>
      <c r="F136" s="219" t="s">
        <v>147</v>
      </c>
      <c r="G136" s="217"/>
      <c r="H136" s="220">
        <v>2</v>
      </c>
      <c r="I136" s="221"/>
      <c r="J136" s="217"/>
      <c r="K136" s="217"/>
      <c r="L136" s="222"/>
      <c r="M136" s="223"/>
      <c r="N136" s="224"/>
      <c r="O136" s="224"/>
      <c r="P136" s="224"/>
      <c r="Q136" s="224"/>
      <c r="R136" s="224"/>
      <c r="S136" s="224"/>
      <c r="T136" s="225"/>
      <c r="AT136" s="226" t="s">
        <v>145</v>
      </c>
      <c r="AU136" s="226" t="s">
        <v>84</v>
      </c>
      <c r="AV136" s="14" t="s">
        <v>143</v>
      </c>
      <c r="AW136" s="14" t="s">
        <v>30</v>
      </c>
      <c r="AX136" s="14" t="s">
        <v>82</v>
      </c>
      <c r="AY136" s="226" t="s">
        <v>135</v>
      </c>
    </row>
    <row r="137" spans="1:65" s="2" customFormat="1" ht="33" customHeight="1">
      <c r="A137" s="34"/>
      <c r="B137" s="35"/>
      <c r="C137" s="227" t="s">
        <v>165</v>
      </c>
      <c r="D137" s="227" t="s">
        <v>202</v>
      </c>
      <c r="E137" s="228" t="s">
        <v>566</v>
      </c>
      <c r="F137" s="229" t="s">
        <v>567</v>
      </c>
      <c r="G137" s="230" t="s">
        <v>159</v>
      </c>
      <c r="H137" s="231">
        <v>2</v>
      </c>
      <c r="I137" s="232"/>
      <c r="J137" s="233">
        <f>ROUND(I137*H137,2)</f>
        <v>0</v>
      </c>
      <c r="K137" s="229" t="s">
        <v>142</v>
      </c>
      <c r="L137" s="234"/>
      <c r="M137" s="235" t="s">
        <v>1</v>
      </c>
      <c r="N137" s="236" t="s">
        <v>39</v>
      </c>
      <c r="O137" s="71"/>
      <c r="P137" s="200">
        <f>O137*H137</f>
        <v>0</v>
      </c>
      <c r="Q137" s="200">
        <v>0</v>
      </c>
      <c r="R137" s="200">
        <f>Q137*H137</f>
        <v>0</v>
      </c>
      <c r="S137" s="200">
        <v>0</v>
      </c>
      <c r="T137" s="201">
        <f>S137*H137</f>
        <v>0</v>
      </c>
      <c r="U137" s="34"/>
      <c r="V137" s="34"/>
      <c r="W137" s="34"/>
      <c r="X137" s="34"/>
      <c r="Y137" s="34"/>
      <c r="Z137" s="34"/>
      <c r="AA137" s="34"/>
      <c r="AB137" s="34"/>
      <c r="AC137" s="34"/>
      <c r="AD137" s="34"/>
      <c r="AE137" s="34"/>
      <c r="AR137" s="202" t="s">
        <v>175</v>
      </c>
      <c r="AT137" s="202" t="s">
        <v>202</v>
      </c>
      <c r="AU137" s="202" t="s">
        <v>84</v>
      </c>
      <c r="AY137" s="17" t="s">
        <v>135</v>
      </c>
      <c r="BE137" s="203">
        <f>IF(N137="základní",J137,0)</f>
        <v>0</v>
      </c>
      <c r="BF137" s="203">
        <f>IF(N137="snížená",J137,0)</f>
        <v>0</v>
      </c>
      <c r="BG137" s="203">
        <f>IF(N137="zákl. přenesená",J137,0)</f>
        <v>0</v>
      </c>
      <c r="BH137" s="203">
        <f>IF(N137="sníž. přenesená",J137,0)</f>
        <v>0</v>
      </c>
      <c r="BI137" s="203">
        <f>IF(N137="nulová",J137,0)</f>
        <v>0</v>
      </c>
      <c r="BJ137" s="17" t="s">
        <v>82</v>
      </c>
      <c r="BK137" s="203">
        <f>ROUND(I137*H137,2)</f>
        <v>0</v>
      </c>
      <c r="BL137" s="17" t="s">
        <v>143</v>
      </c>
      <c r="BM137" s="202" t="s">
        <v>568</v>
      </c>
    </row>
    <row r="138" spans="1:65" s="13" customFormat="1" ht="11.25">
      <c r="B138" s="204"/>
      <c r="C138" s="205"/>
      <c r="D138" s="206" t="s">
        <v>145</v>
      </c>
      <c r="E138" s="207" t="s">
        <v>1</v>
      </c>
      <c r="F138" s="208" t="s">
        <v>84</v>
      </c>
      <c r="G138" s="205"/>
      <c r="H138" s="209">
        <v>2</v>
      </c>
      <c r="I138" s="210"/>
      <c r="J138" s="205"/>
      <c r="K138" s="205"/>
      <c r="L138" s="211"/>
      <c r="M138" s="212"/>
      <c r="N138" s="213"/>
      <c r="O138" s="213"/>
      <c r="P138" s="213"/>
      <c r="Q138" s="213"/>
      <c r="R138" s="213"/>
      <c r="S138" s="213"/>
      <c r="T138" s="214"/>
      <c r="AT138" s="215" t="s">
        <v>145</v>
      </c>
      <c r="AU138" s="215" t="s">
        <v>84</v>
      </c>
      <c r="AV138" s="13" t="s">
        <v>84</v>
      </c>
      <c r="AW138" s="13" t="s">
        <v>30</v>
      </c>
      <c r="AX138" s="13" t="s">
        <v>74</v>
      </c>
      <c r="AY138" s="215" t="s">
        <v>135</v>
      </c>
    </row>
    <row r="139" spans="1:65" s="14" customFormat="1" ht="11.25">
      <c r="B139" s="216"/>
      <c r="C139" s="217"/>
      <c r="D139" s="206" t="s">
        <v>145</v>
      </c>
      <c r="E139" s="218" t="s">
        <v>1</v>
      </c>
      <c r="F139" s="219" t="s">
        <v>147</v>
      </c>
      <c r="G139" s="217"/>
      <c r="H139" s="220">
        <v>2</v>
      </c>
      <c r="I139" s="221"/>
      <c r="J139" s="217"/>
      <c r="K139" s="217"/>
      <c r="L139" s="222"/>
      <c r="M139" s="223"/>
      <c r="N139" s="224"/>
      <c r="O139" s="224"/>
      <c r="P139" s="224"/>
      <c r="Q139" s="224"/>
      <c r="R139" s="224"/>
      <c r="S139" s="224"/>
      <c r="T139" s="225"/>
      <c r="AT139" s="226" t="s">
        <v>145</v>
      </c>
      <c r="AU139" s="226" t="s">
        <v>84</v>
      </c>
      <c r="AV139" s="14" t="s">
        <v>143</v>
      </c>
      <c r="AW139" s="14" t="s">
        <v>30</v>
      </c>
      <c r="AX139" s="14" t="s">
        <v>82</v>
      </c>
      <c r="AY139" s="226" t="s">
        <v>135</v>
      </c>
    </row>
    <row r="140" spans="1:65" s="12" customFormat="1" ht="25.9" customHeight="1">
      <c r="B140" s="175"/>
      <c r="C140" s="176"/>
      <c r="D140" s="177" t="s">
        <v>73</v>
      </c>
      <c r="E140" s="178" t="s">
        <v>283</v>
      </c>
      <c r="F140" s="178" t="s">
        <v>284</v>
      </c>
      <c r="G140" s="176"/>
      <c r="H140" s="176"/>
      <c r="I140" s="179"/>
      <c r="J140" s="180">
        <f>BK140</f>
        <v>0</v>
      </c>
      <c r="K140" s="176"/>
      <c r="L140" s="181"/>
      <c r="M140" s="182"/>
      <c r="N140" s="183"/>
      <c r="O140" s="183"/>
      <c r="P140" s="184">
        <f>SUM(P141:P146)</f>
        <v>0</v>
      </c>
      <c r="Q140" s="183"/>
      <c r="R140" s="184">
        <f>SUM(R141:R146)</f>
        <v>0</v>
      </c>
      <c r="S140" s="183"/>
      <c r="T140" s="185">
        <f>SUM(T141:T146)</f>
        <v>0</v>
      </c>
      <c r="AR140" s="186" t="s">
        <v>143</v>
      </c>
      <c r="AT140" s="187" t="s">
        <v>73</v>
      </c>
      <c r="AU140" s="187" t="s">
        <v>74</v>
      </c>
      <c r="AY140" s="186" t="s">
        <v>135</v>
      </c>
      <c r="BK140" s="188">
        <f>SUM(BK141:BK146)</f>
        <v>0</v>
      </c>
    </row>
    <row r="141" spans="1:65" s="2" customFormat="1" ht="16.5" customHeight="1">
      <c r="A141" s="34"/>
      <c r="B141" s="35"/>
      <c r="C141" s="191" t="s">
        <v>189</v>
      </c>
      <c r="D141" s="191" t="s">
        <v>138</v>
      </c>
      <c r="E141" s="192" t="s">
        <v>569</v>
      </c>
      <c r="F141" s="193" t="s">
        <v>570</v>
      </c>
      <c r="G141" s="194" t="s">
        <v>159</v>
      </c>
      <c r="H141" s="195">
        <v>2</v>
      </c>
      <c r="I141" s="196"/>
      <c r="J141" s="197">
        <f>ROUND(I141*H141,2)</f>
        <v>0</v>
      </c>
      <c r="K141" s="193" t="s">
        <v>142</v>
      </c>
      <c r="L141" s="39"/>
      <c r="M141" s="198" t="s">
        <v>1</v>
      </c>
      <c r="N141" s="199" t="s">
        <v>39</v>
      </c>
      <c r="O141" s="71"/>
      <c r="P141" s="200">
        <f>O141*H141</f>
        <v>0</v>
      </c>
      <c r="Q141" s="200">
        <v>0</v>
      </c>
      <c r="R141" s="200">
        <f>Q141*H141</f>
        <v>0</v>
      </c>
      <c r="S141" s="200">
        <v>0</v>
      </c>
      <c r="T141" s="201">
        <f>S141*H141</f>
        <v>0</v>
      </c>
      <c r="U141" s="34"/>
      <c r="V141" s="34"/>
      <c r="W141" s="34"/>
      <c r="X141" s="34"/>
      <c r="Y141" s="34"/>
      <c r="Z141" s="34"/>
      <c r="AA141" s="34"/>
      <c r="AB141" s="34"/>
      <c r="AC141" s="34"/>
      <c r="AD141" s="34"/>
      <c r="AE141" s="34"/>
      <c r="AR141" s="202" t="s">
        <v>288</v>
      </c>
      <c r="AT141" s="202" t="s">
        <v>138</v>
      </c>
      <c r="AU141" s="202" t="s">
        <v>82</v>
      </c>
      <c r="AY141" s="17" t="s">
        <v>135</v>
      </c>
      <c r="BE141" s="203">
        <f>IF(N141="základní",J141,0)</f>
        <v>0</v>
      </c>
      <c r="BF141" s="203">
        <f>IF(N141="snížená",J141,0)</f>
        <v>0</v>
      </c>
      <c r="BG141" s="203">
        <f>IF(N141="zákl. přenesená",J141,0)</f>
        <v>0</v>
      </c>
      <c r="BH141" s="203">
        <f>IF(N141="sníž. přenesená",J141,0)</f>
        <v>0</v>
      </c>
      <c r="BI141" s="203">
        <f>IF(N141="nulová",J141,0)</f>
        <v>0</v>
      </c>
      <c r="BJ141" s="17" t="s">
        <v>82</v>
      </c>
      <c r="BK141" s="203">
        <f>ROUND(I141*H141,2)</f>
        <v>0</v>
      </c>
      <c r="BL141" s="17" t="s">
        <v>288</v>
      </c>
      <c r="BM141" s="202" t="s">
        <v>571</v>
      </c>
    </row>
    <row r="142" spans="1:65" s="13" customFormat="1" ht="11.25">
      <c r="B142" s="204"/>
      <c r="C142" s="205"/>
      <c r="D142" s="206" t="s">
        <v>145</v>
      </c>
      <c r="E142" s="207" t="s">
        <v>1</v>
      </c>
      <c r="F142" s="208" t="s">
        <v>84</v>
      </c>
      <c r="G142" s="205"/>
      <c r="H142" s="209">
        <v>2</v>
      </c>
      <c r="I142" s="210"/>
      <c r="J142" s="205"/>
      <c r="K142" s="205"/>
      <c r="L142" s="211"/>
      <c r="M142" s="212"/>
      <c r="N142" s="213"/>
      <c r="O142" s="213"/>
      <c r="P142" s="213"/>
      <c r="Q142" s="213"/>
      <c r="R142" s="213"/>
      <c r="S142" s="213"/>
      <c r="T142" s="214"/>
      <c r="AT142" s="215" t="s">
        <v>145</v>
      </c>
      <c r="AU142" s="215" t="s">
        <v>82</v>
      </c>
      <c r="AV142" s="13" t="s">
        <v>84</v>
      </c>
      <c r="AW142" s="13" t="s">
        <v>30</v>
      </c>
      <c r="AX142" s="13" t="s">
        <v>74</v>
      </c>
      <c r="AY142" s="215" t="s">
        <v>135</v>
      </c>
    </row>
    <row r="143" spans="1:65" s="14" customFormat="1" ht="11.25">
      <c r="B143" s="216"/>
      <c r="C143" s="217"/>
      <c r="D143" s="206" t="s">
        <v>145</v>
      </c>
      <c r="E143" s="218" t="s">
        <v>1</v>
      </c>
      <c r="F143" s="219" t="s">
        <v>147</v>
      </c>
      <c r="G143" s="217"/>
      <c r="H143" s="220">
        <v>2</v>
      </c>
      <c r="I143" s="221"/>
      <c r="J143" s="217"/>
      <c r="K143" s="217"/>
      <c r="L143" s="222"/>
      <c r="M143" s="223"/>
      <c r="N143" s="224"/>
      <c r="O143" s="224"/>
      <c r="P143" s="224"/>
      <c r="Q143" s="224"/>
      <c r="R143" s="224"/>
      <c r="S143" s="224"/>
      <c r="T143" s="225"/>
      <c r="AT143" s="226" t="s">
        <v>145</v>
      </c>
      <c r="AU143" s="226" t="s">
        <v>82</v>
      </c>
      <c r="AV143" s="14" t="s">
        <v>143</v>
      </c>
      <c r="AW143" s="14" t="s">
        <v>30</v>
      </c>
      <c r="AX143" s="14" t="s">
        <v>82</v>
      </c>
      <c r="AY143" s="226" t="s">
        <v>135</v>
      </c>
    </row>
    <row r="144" spans="1:65" s="2" customFormat="1" ht="16.5" customHeight="1">
      <c r="A144" s="34"/>
      <c r="B144" s="35"/>
      <c r="C144" s="191" t="s">
        <v>184</v>
      </c>
      <c r="D144" s="191" t="s">
        <v>138</v>
      </c>
      <c r="E144" s="192" t="s">
        <v>572</v>
      </c>
      <c r="F144" s="193" t="s">
        <v>573</v>
      </c>
      <c r="G144" s="194" t="s">
        <v>159</v>
      </c>
      <c r="H144" s="195">
        <v>6</v>
      </c>
      <c r="I144" s="196"/>
      <c r="J144" s="197">
        <f>ROUND(I144*H144,2)</f>
        <v>0</v>
      </c>
      <c r="K144" s="193" t="s">
        <v>142</v>
      </c>
      <c r="L144" s="39"/>
      <c r="M144" s="198" t="s">
        <v>1</v>
      </c>
      <c r="N144" s="199" t="s">
        <v>39</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288</v>
      </c>
      <c r="AT144" s="202" t="s">
        <v>138</v>
      </c>
      <c r="AU144" s="202" t="s">
        <v>82</v>
      </c>
      <c r="AY144" s="17" t="s">
        <v>135</v>
      </c>
      <c r="BE144" s="203">
        <f>IF(N144="základní",J144,0)</f>
        <v>0</v>
      </c>
      <c r="BF144" s="203">
        <f>IF(N144="snížená",J144,0)</f>
        <v>0</v>
      </c>
      <c r="BG144" s="203">
        <f>IF(N144="zákl. přenesená",J144,0)</f>
        <v>0</v>
      </c>
      <c r="BH144" s="203">
        <f>IF(N144="sníž. přenesená",J144,0)</f>
        <v>0</v>
      </c>
      <c r="BI144" s="203">
        <f>IF(N144="nulová",J144,0)</f>
        <v>0</v>
      </c>
      <c r="BJ144" s="17" t="s">
        <v>82</v>
      </c>
      <c r="BK144" s="203">
        <f>ROUND(I144*H144,2)</f>
        <v>0</v>
      </c>
      <c r="BL144" s="17" t="s">
        <v>288</v>
      </c>
      <c r="BM144" s="202" t="s">
        <v>574</v>
      </c>
    </row>
    <row r="145" spans="1:51" s="13" customFormat="1" ht="11.25">
      <c r="B145" s="204"/>
      <c r="C145" s="205"/>
      <c r="D145" s="206" t="s">
        <v>145</v>
      </c>
      <c r="E145" s="207" t="s">
        <v>1</v>
      </c>
      <c r="F145" s="208" t="s">
        <v>165</v>
      </c>
      <c r="G145" s="205"/>
      <c r="H145" s="209">
        <v>6</v>
      </c>
      <c r="I145" s="210"/>
      <c r="J145" s="205"/>
      <c r="K145" s="205"/>
      <c r="L145" s="211"/>
      <c r="M145" s="212"/>
      <c r="N145" s="213"/>
      <c r="O145" s="213"/>
      <c r="P145" s="213"/>
      <c r="Q145" s="213"/>
      <c r="R145" s="213"/>
      <c r="S145" s="213"/>
      <c r="T145" s="214"/>
      <c r="AT145" s="215" t="s">
        <v>145</v>
      </c>
      <c r="AU145" s="215" t="s">
        <v>82</v>
      </c>
      <c r="AV145" s="13" t="s">
        <v>84</v>
      </c>
      <c r="AW145" s="13" t="s">
        <v>30</v>
      </c>
      <c r="AX145" s="13" t="s">
        <v>74</v>
      </c>
      <c r="AY145" s="215" t="s">
        <v>135</v>
      </c>
    </row>
    <row r="146" spans="1:51" s="14" customFormat="1" ht="11.25">
      <c r="B146" s="216"/>
      <c r="C146" s="217"/>
      <c r="D146" s="206" t="s">
        <v>145</v>
      </c>
      <c r="E146" s="218" t="s">
        <v>1</v>
      </c>
      <c r="F146" s="219" t="s">
        <v>147</v>
      </c>
      <c r="G146" s="217"/>
      <c r="H146" s="220">
        <v>6</v>
      </c>
      <c r="I146" s="221"/>
      <c r="J146" s="217"/>
      <c r="K146" s="217"/>
      <c r="L146" s="222"/>
      <c r="M146" s="247"/>
      <c r="N146" s="248"/>
      <c r="O146" s="248"/>
      <c r="P146" s="248"/>
      <c r="Q146" s="248"/>
      <c r="R146" s="248"/>
      <c r="S146" s="248"/>
      <c r="T146" s="249"/>
      <c r="AT146" s="226" t="s">
        <v>145</v>
      </c>
      <c r="AU146" s="226" t="s">
        <v>82</v>
      </c>
      <c r="AV146" s="14" t="s">
        <v>143</v>
      </c>
      <c r="AW146" s="14" t="s">
        <v>30</v>
      </c>
      <c r="AX146" s="14" t="s">
        <v>82</v>
      </c>
      <c r="AY146" s="226" t="s">
        <v>135</v>
      </c>
    </row>
    <row r="147" spans="1:51" s="2" customFormat="1" ht="6.95" customHeight="1">
      <c r="A147" s="34"/>
      <c r="B147" s="54"/>
      <c r="C147" s="55"/>
      <c r="D147" s="55"/>
      <c r="E147" s="55"/>
      <c r="F147" s="55"/>
      <c r="G147" s="55"/>
      <c r="H147" s="55"/>
      <c r="I147" s="55"/>
      <c r="J147" s="55"/>
      <c r="K147" s="55"/>
      <c r="L147" s="39"/>
      <c r="M147" s="34"/>
      <c r="O147" s="34"/>
      <c r="P147" s="34"/>
      <c r="Q147" s="34"/>
      <c r="R147" s="34"/>
      <c r="S147" s="34"/>
      <c r="T147" s="34"/>
      <c r="U147" s="34"/>
      <c r="V147" s="34"/>
      <c r="W147" s="34"/>
      <c r="X147" s="34"/>
      <c r="Y147" s="34"/>
      <c r="Z147" s="34"/>
      <c r="AA147" s="34"/>
      <c r="AB147" s="34"/>
      <c r="AC147" s="34"/>
      <c r="AD147" s="34"/>
      <c r="AE147" s="34"/>
    </row>
  </sheetData>
  <sheetProtection algorithmName="SHA-512" hashValue="SGTgumNUdxmeCRcTIFaYwC0A/QAvZX9jM9KL8e/sXp8pDEO8G6UlJvZnSHaqnTxAFpirVmcAZ2SqQzkH2Qanyg==" saltValue="fHNzw2VsQcvZj1ThOC5rosNQ9ue4fun8/YXHLbawNbhCNqsnajwXYc7UX+x45ZoJ6z9FZn+7B6vz2OIciItPJw==" spinCount="100000" sheet="1" objects="1" scenarios="1" formatColumns="0" formatRows="0" autoFilter="0"/>
  <autoFilter ref="C118:K146" xr:uid="{00000000-0009-0000-0000-000006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36"/>
  <sheetViews>
    <sheetView showGridLines="0" tabSelected="1" topLeftCell="A104"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7"/>
      <c r="M2" s="297"/>
      <c r="N2" s="297"/>
      <c r="O2" s="297"/>
      <c r="P2" s="297"/>
      <c r="Q2" s="297"/>
      <c r="R2" s="297"/>
      <c r="S2" s="297"/>
      <c r="T2" s="297"/>
      <c r="U2" s="297"/>
      <c r="V2" s="297"/>
      <c r="AT2" s="17" t="s">
        <v>108</v>
      </c>
    </row>
    <row r="3" spans="1:46" s="1" customFormat="1" ht="6.95" customHeight="1">
      <c r="B3" s="115"/>
      <c r="C3" s="116"/>
      <c r="D3" s="116"/>
      <c r="E3" s="116"/>
      <c r="F3" s="116"/>
      <c r="G3" s="116"/>
      <c r="H3" s="116"/>
      <c r="I3" s="116"/>
      <c r="J3" s="116"/>
      <c r="K3" s="116"/>
      <c r="L3" s="20"/>
      <c r="AT3" s="17" t="s">
        <v>84</v>
      </c>
    </row>
    <row r="4" spans="1:46" s="1" customFormat="1" ht="24.95" customHeight="1">
      <c r="B4" s="20"/>
      <c r="D4" s="117" t="s">
        <v>109</v>
      </c>
      <c r="L4" s="20"/>
      <c r="M4" s="118" t="s">
        <v>11</v>
      </c>
      <c r="AT4" s="17" t="s">
        <v>4</v>
      </c>
    </row>
    <row r="5" spans="1:46" s="1" customFormat="1" ht="6.95" customHeight="1">
      <c r="B5" s="20"/>
      <c r="L5" s="20"/>
    </row>
    <row r="6" spans="1:46" s="1" customFormat="1" ht="12" customHeight="1">
      <c r="B6" s="20"/>
      <c r="D6" s="119" t="s">
        <v>16</v>
      </c>
      <c r="L6" s="20"/>
    </row>
    <row r="7" spans="1:46" s="1" customFormat="1" ht="16.5" customHeight="1">
      <c r="B7" s="20"/>
      <c r="E7" s="298" t="str">
        <f>'Rekapitulace stavby'!K6</f>
        <v>18-Neratovice - Všetaty</v>
      </c>
      <c r="F7" s="299"/>
      <c r="G7" s="299"/>
      <c r="H7" s="299"/>
      <c r="L7" s="20"/>
    </row>
    <row r="8" spans="1:46" s="2" customFormat="1" ht="12" customHeight="1">
      <c r="A8" s="34"/>
      <c r="B8" s="39"/>
      <c r="C8" s="34"/>
      <c r="D8" s="119" t="s">
        <v>110</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300" t="s">
        <v>575</v>
      </c>
      <c r="F9" s="301"/>
      <c r="G9" s="301"/>
      <c r="H9" s="301"/>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9" t="s">
        <v>20</v>
      </c>
      <c r="E12" s="34"/>
      <c r="F12" s="110" t="s">
        <v>21</v>
      </c>
      <c r="G12" s="34"/>
      <c r="H12" s="34"/>
      <c r="I12" s="119" t="s">
        <v>22</v>
      </c>
      <c r="J12" s="120" t="str">
        <f>'Rekapitulace stavby'!AN8</f>
        <v>18. 5. 2022</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9" t="s">
        <v>24</v>
      </c>
      <c r="E14" s="34"/>
      <c r="F14" s="34"/>
      <c r="G14" s="34"/>
      <c r="H14" s="34"/>
      <c r="I14" s="119" t="s">
        <v>25</v>
      </c>
      <c r="J14" s="110"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0" t="str">
        <f>IF('Rekapitulace stavby'!E11="","",'Rekapitulace stavby'!E11)</f>
        <v xml:space="preserve"> </v>
      </c>
      <c r="F15" s="34"/>
      <c r="G15" s="34"/>
      <c r="H15" s="34"/>
      <c r="I15" s="119" t="s">
        <v>26</v>
      </c>
      <c r="J15" s="110"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9" t="s">
        <v>27</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02" t="str">
        <f>'Rekapitulace stavby'!E14</f>
        <v>Vyplň údaj</v>
      </c>
      <c r="F18" s="303"/>
      <c r="G18" s="303"/>
      <c r="H18" s="303"/>
      <c r="I18" s="119"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9" t="s">
        <v>29</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0" t="str">
        <f>IF('Rekapitulace stavby'!E17="","",'Rekapitulace stavby'!E17)</f>
        <v xml:space="preserve"> </v>
      </c>
      <c r="F21" s="34"/>
      <c r="G21" s="34"/>
      <c r="H21" s="34"/>
      <c r="I21" s="119" t="s">
        <v>26</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9" t="s">
        <v>31</v>
      </c>
      <c r="E23" s="34"/>
      <c r="F23" s="34"/>
      <c r="G23" s="34"/>
      <c r="H23" s="34"/>
      <c r="I23" s="119" t="s">
        <v>25</v>
      </c>
      <c r="J23" s="110"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0" t="str">
        <f>IF('Rekapitulace stavby'!E20="","",'Rekapitulace stavby'!E20)</f>
        <v xml:space="preserve"> </v>
      </c>
      <c r="F24" s="34"/>
      <c r="G24" s="34"/>
      <c r="H24" s="34"/>
      <c r="I24" s="119" t="s">
        <v>26</v>
      </c>
      <c r="J24" s="110"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9"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21"/>
      <c r="B27" s="122"/>
      <c r="C27" s="121"/>
      <c r="D27" s="121"/>
      <c r="E27" s="304" t="s">
        <v>1</v>
      </c>
      <c r="F27" s="304"/>
      <c r="G27" s="304"/>
      <c r="H27" s="304"/>
      <c r="I27" s="121"/>
      <c r="J27" s="121"/>
      <c r="K27" s="121"/>
      <c r="L27" s="123"/>
      <c r="S27" s="121"/>
      <c r="T27" s="121"/>
      <c r="U27" s="121"/>
      <c r="V27" s="121"/>
      <c r="W27" s="121"/>
      <c r="X27" s="121"/>
      <c r="Y27" s="121"/>
      <c r="Z27" s="121"/>
      <c r="AA27" s="121"/>
      <c r="AB27" s="121"/>
      <c r="AC27" s="121"/>
      <c r="AD27" s="121"/>
      <c r="AE27" s="121"/>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5" t="s">
        <v>34</v>
      </c>
      <c r="E30" s="34"/>
      <c r="F30" s="34"/>
      <c r="G30" s="34"/>
      <c r="H30" s="34"/>
      <c r="I30" s="34"/>
      <c r="J30" s="126">
        <f>ROUND(J117,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36</v>
      </c>
      <c r="G32" s="34"/>
      <c r="H32" s="34"/>
      <c r="I32" s="127" t="s">
        <v>35</v>
      </c>
      <c r="J32" s="127" t="s">
        <v>37</v>
      </c>
      <c r="K32" s="34"/>
      <c r="L32" s="51"/>
      <c r="S32" s="34"/>
      <c r="T32" s="34"/>
      <c r="U32" s="34"/>
      <c r="V32" s="34"/>
      <c r="W32" s="34"/>
      <c r="X32" s="34"/>
      <c r="Y32" s="34"/>
      <c r="Z32" s="34"/>
      <c r="AA32" s="34"/>
      <c r="AB32" s="34"/>
      <c r="AC32" s="34"/>
      <c r="AD32" s="34"/>
      <c r="AE32" s="34"/>
    </row>
    <row r="33" spans="1:31" s="2" customFormat="1" ht="14.45" customHeight="1">
      <c r="A33" s="34"/>
      <c r="B33" s="39"/>
      <c r="C33" s="34"/>
      <c r="D33" s="128" t="s">
        <v>38</v>
      </c>
      <c r="E33" s="119" t="s">
        <v>39</v>
      </c>
      <c r="F33" s="129">
        <f>ROUND((SUM(BE117:BE135)),  2)</f>
        <v>0</v>
      </c>
      <c r="G33" s="34"/>
      <c r="H33" s="34"/>
      <c r="I33" s="130">
        <v>0.21</v>
      </c>
      <c r="J33" s="129">
        <f>ROUND(((SUM(BE117:BE135))*I33),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9" t="s">
        <v>40</v>
      </c>
      <c r="F34" s="129">
        <f>ROUND((SUM(BF117:BF135)),  2)</f>
        <v>0</v>
      </c>
      <c r="G34" s="34"/>
      <c r="H34" s="34"/>
      <c r="I34" s="130">
        <v>0.15</v>
      </c>
      <c r="J34" s="129">
        <f>ROUND(((SUM(BF117:BF135))*I34),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9" t="s">
        <v>41</v>
      </c>
      <c r="F35" s="129">
        <f>ROUND((SUM(BG117:BG135)),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9" t="s">
        <v>42</v>
      </c>
      <c r="F36" s="129">
        <f>ROUND((SUM(BH117:BH135)),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9" t="s">
        <v>43</v>
      </c>
      <c r="F37" s="129">
        <f>ROUND((SUM(BI117:BI135)),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31"/>
      <c r="D39" s="132" t="s">
        <v>44</v>
      </c>
      <c r="E39" s="133"/>
      <c r="F39" s="133"/>
      <c r="G39" s="134" t="s">
        <v>45</v>
      </c>
      <c r="H39" s="135" t="s">
        <v>46</v>
      </c>
      <c r="I39" s="133"/>
      <c r="J39" s="136">
        <f>SUM(J30:J37)</f>
        <v>0</v>
      </c>
      <c r="K39" s="137"/>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8" t="s">
        <v>47</v>
      </c>
      <c r="E50" s="139"/>
      <c r="F50" s="139"/>
      <c r="G50" s="138" t="s">
        <v>48</v>
      </c>
      <c r="H50" s="139"/>
      <c r="I50" s="139"/>
      <c r="J50" s="139"/>
      <c r="K50" s="139"/>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40" t="s">
        <v>49</v>
      </c>
      <c r="E61" s="141"/>
      <c r="F61" s="142" t="s">
        <v>50</v>
      </c>
      <c r="G61" s="140" t="s">
        <v>49</v>
      </c>
      <c r="H61" s="141"/>
      <c r="I61" s="141"/>
      <c r="J61" s="143" t="s">
        <v>50</v>
      </c>
      <c r="K61" s="141"/>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8" t="s">
        <v>51</v>
      </c>
      <c r="E65" s="144"/>
      <c r="F65" s="144"/>
      <c r="G65" s="138" t="s">
        <v>52</v>
      </c>
      <c r="H65" s="144"/>
      <c r="I65" s="144"/>
      <c r="J65" s="144"/>
      <c r="K65" s="144"/>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40" t="s">
        <v>49</v>
      </c>
      <c r="E76" s="141"/>
      <c r="F76" s="142" t="s">
        <v>50</v>
      </c>
      <c r="G76" s="140" t="s">
        <v>49</v>
      </c>
      <c r="H76" s="141"/>
      <c r="I76" s="141"/>
      <c r="J76" s="143" t="s">
        <v>50</v>
      </c>
      <c r="K76" s="141"/>
      <c r="L76" s="51"/>
      <c r="S76" s="34"/>
      <c r="T76" s="34"/>
      <c r="U76" s="34"/>
      <c r="V76" s="34"/>
      <c r="W76" s="34"/>
      <c r="X76" s="34"/>
      <c r="Y76" s="34"/>
      <c r="Z76" s="34"/>
      <c r="AA76" s="34"/>
      <c r="AB76" s="34"/>
      <c r="AC76" s="34"/>
      <c r="AD76" s="34"/>
      <c r="AE76" s="34"/>
    </row>
    <row r="77" spans="1:31" s="2" customFormat="1" ht="14.45" customHeight="1">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47" s="2" customFormat="1" ht="6.95" customHeight="1">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c r="A82" s="34"/>
      <c r="B82" s="35"/>
      <c r="C82" s="23" t="s">
        <v>112</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5" t="str">
        <f>E7</f>
        <v>18-Neratovice - Všetaty</v>
      </c>
      <c r="F85" s="306"/>
      <c r="G85" s="306"/>
      <c r="H85" s="306"/>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110</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3" t="str">
        <f>E9</f>
        <v>05 - VRN</v>
      </c>
      <c r="F87" s="307"/>
      <c r="G87" s="307"/>
      <c r="H87" s="307"/>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18. 5. 2022</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9" t="s">
        <v>113</v>
      </c>
      <c r="D94" s="150"/>
      <c r="E94" s="150"/>
      <c r="F94" s="150"/>
      <c r="G94" s="150"/>
      <c r="H94" s="150"/>
      <c r="I94" s="150"/>
      <c r="J94" s="151" t="s">
        <v>114</v>
      </c>
      <c r="K94" s="150"/>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52" t="s">
        <v>115</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116</v>
      </c>
    </row>
    <row r="97" spans="1:31" s="9" customFormat="1" ht="24.95" customHeight="1">
      <c r="B97" s="153"/>
      <c r="C97" s="154"/>
      <c r="D97" s="155" t="s">
        <v>576</v>
      </c>
      <c r="E97" s="156"/>
      <c r="F97" s="156"/>
      <c r="G97" s="156"/>
      <c r="H97" s="156"/>
      <c r="I97" s="156"/>
      <c r="J97" s="157">
        <f>J118</f>
        <v>0</v>
      </c>
      <c r="K97" s="154"/>
      <c r="L97" s="158"/>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120</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05" t="str">
        <f>E7</f>
        <v>18-Neratovice - Všetaty</v>
      </c>
      <c r="F107" s="306"/>
      <c r="G107" s="306"/>
      <c r="H107" s="30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110</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53" t="str">
        <f>E9</f>
        <v>05 - VRN</v>
      </c>
      <c r="F109" s="307"/>
      <c r="G109" s="307"/>
      <c r="H109" s="307"/>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29" t="s">
        <v>22</v>
      </c>
      <c r="J111" s="66" t="str">
        <f>IF(J12="","",J12)</f>
        <v>18. 5. 2022</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 xml:space="preserve"> </v>
      </c>
      <c r="G113" s="36"/>
      <c r="H113" s="36"/>
      <c r="I113" s="29" t="s">
        <v>29</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27</v>
      </c>
      <c r="D114" s="36"/>
      <c r="E114" s="36"/>
      <c r="F114" s="27" t="str">
        <f>IF(E18="","",E18)</f>
        <v>Vyplň údaj</v>
      </c>
      <c r="G114" s="36"/>
      <c r="H114" s="36"/>
      <c r="I114" s="29" t="s">
        <v>31</v>
      </c>
      <c r="J114" s="32" t="str">
        <f>E24</f>
        <v xml:space="preserve"> </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1" customFormat="1" ht="29.25" customHeight="1">
      <c r="A116" s="164"/>
      <c r="B116" s="165"/>
      <c r="C116" s="166" t="s">
        <v>121</v>
      </c>
      <c r="D116" s="167" t="s">
        <v>59</v>
      </c>
      <c r="E116" s="167" t="s">
        <v>55</v>
      </c>
      <c r="F116" s="167" t="s">
        <v>56</v>
      </c>
      <c r="G116" s="167" t="s">
        <v>122</v>
      </c>
      <c r="H116" s="167" t="s">
        <v>123</v>
      </c>
      <c r="I116" s="167" t="s">
        <v>124</v>
      </c>
      <c r="J116" s="167" t="s">
        <v>114</v>
      </c>
      <c r="K116" s="168" t="s">
        <v>125</v>
      </c>
      <c r="L116" s="169"/>
      <c r="M116" s="75" t="s">
        <v>1</v>
      </c>
      <c r="N116" s="76" t="s">
        <v>38</v>
      </c>
      <c r="O116" s="76" t="s">
        <v>126</v>
      </c>
      <c r="P116" s="76" t="s">
        <v>127</v>
      </c>
      <c r="Q116" s="76" t="s">
        <v>128</v>
      </c>
      <c r="R116" s="76" t="s">
        <v>129</v>
      </c>
      <c r="S116" s="76" t="s">
        <v>130</v>
      </c>
      <c r="T116" s="77" t="s">
        <v>131</v>
      </c>
      <c r="U116" s="164"/>
      <c r="V116" s="164"/>
      <c r="W116" s="164"/>
      <c r="X116" s="164"/>
      <c r="Y116" s="164"/>
      <c r="Z116" s="164"/>
      <c r="AA116" s="164"/>
      <c r="AB116" s="164"/>
      <c r="AC116" s="164"/>
      <c r="AD116" s="164"/>
      <c r="AE116" s="164"/>
    </row>
    <row r="117" spans="1:65" s="2" customFormat="1" ht="22.9" customHeight="1">
      <c r="A117" s="34"/>
      <c r="B117" s="35"/>
      <c r="C117" s="82" t="s">
        <v>132</v>
      </c>
      <c r="D117" s="36"/>
      <c r="E117" s="36"/>
      <c r="F117" s="36"/>
      <c r="G117" s="36"/>
      <c r="H117" s="36"/>
      <c r="I117" s="36"/>
      <c r="J117" s="170">
        <f>BK117</f>
        <v>0</v>
      </c>
      <c r="K117" s="36"/>
      <c r="L117" s="39"/>
      <c r="M117" s="78"/>
      <c r="N117" s="171"/>
      <c r="O117" s="79"/>
      <c r="P117" s="172">
        <f>P118</f>
        <v>0</v>
      </c>
      <c r="Q117" s="79"/>
      <c r="R117" s="172">
        <f>R118</f>
        <v>0</v>
      </c>
      <c r="S117" s="79"/>
      <c r="T117" s="173">
        <f>T118</f>
        <v>0</v>
      </c>
      <c r="U117" s="34"/>
      <c r="V117" s="34"/>
      <c r="W117" s="34"/>
      <c r="X117" s="34"/>
      <c r="Y117" s="34"/>
      <c r="Z117" s="34"/>
      <c r="AA117" s="34"/>
      <c r="AB117" s="34"/>
      <c r="AC117" s="34"/>
      <c r="AD117" s="34"/>
      <c r="AE117" s="34"/>
      <c r="AT117" s="17" t="s">
        <v>73</v>
      </c>
      <c r="AU117" s="17" t="s">
        <v>116</v>
      </c>
      <c r="BK117" s="174">
        <f>BK118</f>
        <v>0</v>
      </c>
    </row>
    <row r="118" spans="1:65" s="12" customFormat="1" ht="25.9" customHeight="1">
      <c r="B118" s="175"/>
      <c r="C118" s="176"/>
      <c r="D118" s="177" t="s">
        <v>73</v>
      </c>
      <c r="E118" s="178" t="s">
        <v>107</v>
      </c>
      <c r="F118" s="178" t="s">
        <v>577</v>
      </c>
      <c r="G118" s="176"/>
      <c r="H118" s="176"/>
      <c r="I118" s="179"/>
      <c r="J118" s="180">
        <f>BK118</f>
        <v>0</v>
      </c>
      <c r="K118" s="176"/>
      <c r="L118" s="181"/>
      <c r="M118" s="182"/>
      <c r="N118" s="183"/>
      <c r="O118" s="183"/>
      <c r="P118" s="184">
        <f>SUM(P119:P135)</f>
        <v>0</v>
      </c>
      <c r="Q118" s="183"/>
      <c r="R118" s="184">
        <f>SUM(R119:R135)</f>
        <v>0</v>
      </c>
      <c r="S118" s="183"/>
      <c r="T118" s="185">
        <f>SUM(T119:T135)</f>
        <v>0</v>
      </c>
      <c r="AR118" s="186" t="s">
        <v>136</v>
      </c>
      <c r="AT118" s="187" t="s">
        <v>73</v>
      </c>
      <c r="AU118" s="187" t="s">
        <v>74</v>
      </c>
      <c r="AY118" s="186" t="s">
        <v>135</v>
      </c>
      <c r="BK118" s="188">
        <f>SUM(BK119:BK135)</f>
        <v>0</v>
      </c>
    </row>
    <row r="119" spans="1:65" s="2" customFormat="1" ht="21.75" customHeight="1">
      <c r="A119" s="34"/>
      <c r="B119" s="35"/>
      <c r="C119" s="191" t="s">
        <v>82</v>
      </c>
      <c r="D119" s="191" t="s">
        <v>138</v>
      </c>
      <c r="E119" s="192" t="s">
        <v>578</v>
      </c>
      <c r="F119" s="193" t="s">
        <v>579</v>
      </c>
      <c r="G119" s="194" t="s">
        <v>386</v>
      </c>
      <c r="H119" s="195">
        <v>1</v>
      </c>
      <c r="I119" s="196"/>
      <c r="J119" s="197">
        <f>ROUND(I119*H119,2)</f>
        <v>0</v>
      </c>
      <c r="K119" s="193" t="s">
        <v>142</v>
      </c>
      <c r="L119" s="39"/>
      <c r="M119" s="198" t="s">
        <v>1</v>
      </c>
      <c r="N119" s="199" t="s">
        <v>39</v>
      </c>
      <c r="O119" s="71"/>
      <c r="P119" s="200">
        <f>O119*H119</f>
        <v>0</v>
      </c>
      <c r="Q119" s="200">
        <v>0</v>
      </c>
      <c r="R119" s="200">
        <f>Q119*H119</f>
        <v>0</v>
      </c>
      <c r="S119" s="200">
        <v>0</v>
      </c>
      <c r="T119" s="201">
        <f>S119*H119</f>
        <v>0</v>
      </c>
      <c r="U119" s="34"/>
      <c r="V119" s="34"/>
      <c r="W119" s="34"/>
      <c r="X119" s="34"/>
      <c r="Y119" s="34"/>
      <c r="Z119" s="34"/>
      <c r="AA119" s="34"/>
      <c r="AB119" s="34"/>
      <c r="AC119" s="34"/>
      <c r="AD119" s="34"/>
      <c r="AE119" s="34"/>
      <c r="AR119" s="202" t="s">
        <v>143</v>
      </c>
      <c r="AT119" s="202" t="s">
        <v>138</v>
      </c>
      <c r="AU119" s="202" t="s">
        <v>82</v>
      </c>
      <c r="AY119" s="17" t="s">
        <v>135</v>
      </c>
      <c r="BE119" s="203">
        <f>IF(N119="základní",J119,0)</f>
        <v>0</v>
      </c>
      <c r="BF119" s="203">
        <f>IF(N119="snížená",J119,0)</f>
        <v>0</v>
      </c>
      <c r="BG119" s="203">
        <f>IF(N119="zákl. přenesená",J119,0)</f>
        <v>0</v>
      </c>
      <c r="BH119" s="203">
        <f>IF(N119="sníž. přenesená",J119,0)</f>
        <v>0</v>
      </c>
      <c r="BI119" s="203">
        <f>IF(N119="nulová",J119,0)</f>
        <v>0</v>
      </c>
      <c r="BJ119" s="17" t="s">
        <v>82</v>
      </c>
      <c r="BK119" s="203">
        <f>ROUND(I119*H119,2)</f>
        <v>0</v>
      </c>
      <c r="BL119" s="17" t="s">
        <v>143</v>
      </c>
      <c r="BM119" s="202" t="s">
        <v>580</v>
      </c>
    </row>
    <row r="120" spans="1:65" s="15" customFormat="1" ht="22.5">
      <c r="B120" s="237"/>
      <c r="C120" s="238"/>
      <c r="D120" s="206" t="s">
        <v>145</v>
      </c>
      <c r="E120" s="239" t="s">
        <v>1</v>
      </c>
      <c r="F120" s="240" t="s">
        <v>581</v>
      </c>
      <c r="G120" s="238"/>
      <c r="H120" s="239" t="s">
        <v>1</v>
      </c>
      <c r="I120" s="241"/>
      <c r="J120" s="238"/>
      <c r="K120" s="238"/>
      <c r="L120" s="242"/>
      <c r="M120" s="243"/>
      <c r="N120" s="244"/>
      <c r="O120" s="244"/>
      <c r="P120" s="244"/>
      <c r="Q120" s="244"/>
      <c r="R120" s="244"/>
      <c r="S120" s="244"/>
      <c r="T120" s="245"/>
      <c r="AT120" s="246" t="s">
        <v>145</v>
      </c>
      <c r="AU120" s="246" t="s">
        <v>82</v>
      </c>
      <c r="AV120" s="15" t="s">
        <v>82</v>
      </c>
      <c r="AW120" s="15" t="s">
        <v>30</v>
      </c>
      <c r="AX120" s="15" t="s">
        <v>74</v>
      </c>
      <c r="AY120" s="246" t="s">
        <v>135</v>
      </c>
    </row>
    <row r="121" spans="1:65" s="13" customFormat="1" ht="11.25">
      <c r="B121" s="204"/>
      <c r="C121" s="205"/>
      <c r="D121" s="206" t="s">
        <v>145</v>
      </c>
      <c r="E121" s="207" t="s">
        <v>1</v>
      </c>
      <c r="F121" s="208" t="s">
        <v>82</v>
      </c>
      <c r="G121" s="205"/>
      <c r="H121" s="209">
        <v>1</v>
      </c>
      <c r="I121" s="210"/>
      <c r="J121" s="205"/>
      <c r="K121" s="205"/>
      <c r="L121" s="211"/>
      <c r="M121" s="212"/>
      <c r="N121" s="213"/>
      <c r="O121" s="213"/>
      <c r="P121" s="213"/>
      <c r="Q121" s="213"/>
      <c r="R121" s="213"/>
      <c r="S121" s="213"/>
      <c r="T121" s="214"/>
      <c r="AT121" s="215" t="s">
        <v>145</v>
      </c>
      <c r="AU121" s="215" t="s">
        <v>82</v>
      </c>
      <c r="AV121" s="13" t="s">
        <v>84</v>
      </c>
      <c r="AW121" s="13" t="s">
        <v>30</v>
      </c>
      <c r="AX121" s="13" t="s">
        <v>74</v>
      </c>
      <c r="AY121" s="215" t="s">
        <v>135</v>
      </c>
    </row>
    <row r="122" spans="1:65" s="14" customFormat="1" ht="11.25">
      <c r="B122" s="216"/>
      <c r="C122" s="217"/>
      <c r="D122" s="206" t="s">
        <v>145</v>
      </c>
      <c r="E122" s="218" t="s">
        <v>1</v>
      </c>
      <c r="F122" s="219" t="s">
        <v>147</v>
      </c>
      <c r="G122" s="217"/>
      <c r="H122" s="220">
        <v>1</v>
      </c>
      <c r="I122" s="221"/>
      <c r="J122" s="217"/>
      <c r="K122" s="217"/>
      <c r="L122" s="222"/>
      <c r="M122" s="223"/>
      <c r="N122" s="224"/>
      <c r="O122" s="224"/>
      <c r="P122" s="224"/>
      <c r="Q122" s="224"/>
      <c r="R122" s="224"/>
      <c r="S122" s="224"/>
      <c r="T122" s="225"/>
      <c r="AT122" s="226" t="s">
        <v>145</v>
      </c>
      <c r="AU122" s="226" t="s">
        <v>82</v>
      </c>
      <c r="AV122" s="14" t="s">
        <v>143</v>
      </c>
      <c r="AW122" s="14" t="s">
        <v>30</v>
      </c>
      <c r="AX122" s="14" t="s">
        <v>82</v>
      </c>
      <c r="AY122" s="226" t="s">
        <v>135</v>
      </c>
    </row>
    <row r="123" spans="1:65" s="2" customFormat="1" ht="21.75" customHeight="1">
      <c r="A123" s="34"/>
      <c r="B123" s="35"/>
      <c r="C123" s="191" t="s">
        <v>84</v>
      </c>
      <c r="D123" s="191" t="s">
        <v>138</v>
      </c>
      <c r="E123" s="192" t="s">
        <v>582</v>
      </c>
      <c r="F123" s="193" t="s">
        <v>583</v>
      </c>
      <c r="G123" s="194" t="s">
        <v>386</v>
      </c>
      <c r="H123" s="195">
        <v>1</v>
      </c>
      <c r="I123" s="196"/>
      <c r="J123" s="197">
        <f>ROUND(I123*H123,2)</f>
        <v>0</v>
      </c>
      <c r="K123" s="193" t="s">
        <v>142</v>
      </c>
      <c r="L123" s="39"/>
      <c r="M123" s="198" t="s">
        <v>1</v>
      </c>
      <c r="N123" s="199" t="s">
        <v>39</v>
      </c>
      <c r="O123" s="71"/>
      <c r="P123" s="200">
        <f>O123*H123</f>
        <v>0</v>
      </c>
      <c r="Q123" s="200">
        <v>0</v>
      </c>
      <c r="R123" s="200">
        <f>Q123*H123</f>
        <v>0</v>
      </c>
      <c r="S123" s="200">
        <v>0</v>
      </c>
      <c r="T123" s="201">
        <f>S123*H123</f>
        <v>0</v>
      </c>
      <c r="U123" s="34"/>
      <c r="V123" s="34"/>
      <c r="W123" s="34"/>
      <c r="X123" s="34"/>
      <c r="Y123" s="34"/>
      <c r="Z123" s="34"/>
      <c r="AA123" s="34"/>
      <c r="AB123" s="34"/>
      <c r="AC123" s="34"/>
      <c r="AD123" s="34"/>
      <c r="AE123" s="34"/>
      <c r="AR123" s="202" t="s">
        <v>143</v>
      </c>
      <c r="AT123" s="202" t="s">
        <v>138</v>
      </c>
      <c r="AU123" s="202" t="s">
        <v>82</v>
      </c>
      <c r="AY123" s="17" t="s">
        <v>135</v>
      </c>
      <c r="BE123" s="203">
        <f>IF(N123="základní",J123,0)</f>
        <v>0</v>
      </c>
      <c r="BF123" s="203">
        <f>IF(N123="snížená",J123,0)</f>
        <v>0</v>
      </c>
      <c r="BG123" s="203">
        <f>IF(N123="zákl. přenesená",J123,0)</f>
        <v>0</v>
      </c>
      <c r="BH123" s="203">
        <f>IF(N123="sníž. přenesená",J123,0)</f>
        <v>0</v>
      </c>
      <c r="BI123" s="203">
        <f>IF(N123="nulová",J123,0)</f>
        <v>0</v>
      </c>
      <c r="BJ123" s="17" t="s">
        <v>82</v>
      </c>
      <c r="BK123" s="203">
        <f>ROUND(I123*H123,2)</f>
        <v>0</v>
      </c>
      <c r="BL123" s="17" t="s">
        <v>143</v>
      </c>
      <c r="BM123" s="202" t="s">
        <v>584</v>
      </c>
    </row>
    <row r="124" spans="1:65" s="13" customFormat="1" ht="11.25">
      <c r="B124" s="204"/>
      <c r="C124" s="205"/>
      <c r="D124" s="206" t="s">
        <v>145</v>
      </c>
      <c r="E124" s="207" t="s">
        <v>1</v>
      </c>
      <c r="F124" s="208" t="s">
        <v>82</v>
      </c>
      <c r="G124" s="205"/>
      <c r="H124" s="209">
        <v>1</v>
      </c>
      <c r="I124" s="210"/>
      <c r="J124" s="205"/>
      <c r="K124" s="205"/>
      <c r="L124" s="211"/>
      <c r="M124" s="212"/>
      <c r="N124" s="213"/>
      <c r="O124" s="213"/>
      <c r="P124" s="213"/>
      <c r="Q124" s="213"/>
      <c r="R124" s="213"/>
      <c r="S124" s="213"/>
      <c r="T124" s="214"/>
      <c r="AT124" s="215" t="s">
        <v>145</v>
      </c>
      <c r="AU124" s="215" t="s">
        <v>82</v>
      </c>
      <c r="AV124" s="13" t="s">
        <v>84</v>
      </c>
      <c r="AW124" s="13" t="s">
        <v>30</v>
      </c>
      <c r="AX124" s="13" t="s">
        <v>82</v>
      </c>
      <c r="AY124" s="215" t="s">
        <v>135</v>
      </c>
    </row>
    <row r="125" spans="1:65" s="2" customFormat="1" ht="114.95" customHeight="1">
      <c r="A125" s="34"/>
      <c r="B125" s="35"/>
      <c r="C125" s="191" t="s">
        <v>152</v>
      </c>
      <c r="D125" s="191" t="s">
        <v>138</v>
      </c>
      <c r="E125" s="192" t="s">
        <v>585</v>
      </c>
      <c r="F125" s="193" t="s">
        <v>586</v>
      </c>
      <c r="G125" s="194" t="s">
        <v>192</v>
      </c>
      <c r="H125" s="195">
        <v>3.81</v>
      </c>
      <c r="I125" s="196"/>
      <c r="J125" s="197">
        <f>ROUND(I125*H125,2)</f>
        <v>0</v>
      </c>
      <c r="K125" s="193" t="s">
        <v>142</v>
      </c>
      <c r="L125" s="39"/>
      <c r="M125" s="198" t="s">
        <v>1</v>
      </c>
      <c r="N125" s="199" t="s">
        <v>39</v>
      </c>
      <c r="O125" s="71"/>
      <c r="P125" s="200">
        <f>O125*H125</f>
        <v>0</v>
      </c>
      <c r="Q125" s="200">
        <v>0</v>
      </c>
      <c r="R125" s="200">
        <f>Q125*H125</f>
        <v>0</v>
      </c>
      <c r="S125" s="200">
        <v>0</v>
      </c>
      <c r="T125" s="201">
        <f>S125*H125</f>
        <v>0</v>
      </c>
      <c r="U125" s="34"/>
      <c r="V125" s="34"/>
      <c r="W125" s="34"/>
      <c r="X125" s="34"/>
      <c r="Y125" s="34"/>
      <c r="Z125" s="34"/>
      <c r="AA125" s="34"/>
      <c r="AB125" s="34"/>
      <c r="AC125" s="34"/>
      <c r="AD125" s="34"/>
      <c r="AE125" s="34"/>
      <c r="AR125" s="202" t="s">
        <v>143</v>
      </c>
      <c r="AT125" s="202" t="s">
        <v>138</v>
      </c>
      <c r="AU125" s="202" t="s">
        <v>82</v>
      </c>
      <c r="AY125" s="17" t="s">
        <v>135</v>
      </c>
      <c r="BE125" s="203">
        <f>IF(N125="základní",J125,0)</f>
        <v>0</v>
      </c>
      <c r="BF125" s="203">
        <f>IF(N125="snížená",J125,0)</f>
        <v>0</v>
      </c>
      <c r="BG125" s="203">
        <f>IF(N125="zákl. přenesená",J125,0)</f>
        <v>0</v>
      </c>
      <c r="BH125" s="203">
        <f>IF(N125="sníž. přenesená",J125,0)</f>
        <v>0</v>
      </c>
      <c r="BI125" s="203">
        <f>IF(N125="nulová",J125,0)</f>
        <v>0</v>
      </c>
      <c r="BJ125" s="17" t="s">
        <v>82</v>
      </c>
      <c r="BK125" s="203">
        <f>ROUND(I125*H125,2)</f>
        <v>0</v>
      </c>
      <c r="BL125" s="17" t="s">
        <v>143</v>
      </c>
      <c r="BM125" s="202" t="s">
        <v>587</v>
      </c>
    </row>
    <row r="126" spans="1:65" s="13" customFormat="1" ht="11.25">
      <c r="B126" s="204"/>
      <c r="C126" s="205"/>
      <c r="D126" s="206" t="s">
        <v>145</v>
      </c>
      <c r="E126" s="207" t="s">
        <v>1</v>
      </c>
      <c r="F126" s="208" t="s">
        <v>194</v>
      </c>
      <c r="G126" s="205"/>
      <c r="H126" s="209">
        <v>3.81</v>
      </c>
      <c r="I126" s="210"/>
      <c r="J126" s="205"/>
      <c r="K126" s="205"/>
      <c r="L126" s="211"/>
      <c r="M126" s="212"/>
      <c r="N126" s="213"/>
      <c r="O126" s="213"/>
      <c r="P126" s="213"/>
      <c r="Q126" s="213"/>
      <c r="R126" s="213"/>
      <c r="S126" s="213"/>
      <c r="T126" s="214"/>
      <c r="AT126" s="215" t="s">
        <v>145</v>
      </c>
      <c r="AU126" s="215" t="s">
        <v>82</v>
      </c>
      <c r="AV126" s="13" t="s">
        <v>84</v>
      </c>
      <c r="AW126" s="13" t="s">
        <v>30</v>
      </c>
      <c r="AX126" s="13" t="s">
        <v>74</v>
      </c>
      <c r="AY126" s="215" t="s">
        <v>135</v>
      </c>
    </row>
    <row r="127" spans="1:65" s="14" customFormat="1" ht="11.25">
      <c r="B127" s="216"/>
      <c r="C127" s="217"/>
      <c r="D127" s="206" t="s">
        <v>145</v>
      </c>
      <c r="E127" s="218" t="s">
        <v>1</v>
      </c>
      <c r="F127" s="219" t="s">
        <v>147</v>
      </c>
      <c r="G127" s="217"/>
      <c r="H127" s="220">
        <v>3.81</v>
      </c>
      <c r="I127" s="221"/>
      <c r="J127" s="217"/>
      <c r="K127" s="217"/>
      <c r="L127" s="222"/>
      <c r="M127" s="223"/>
      <c r="N127" s="224"/>
      <c r="O127" s="224"/>
      <c r="P127" s="224"/>
      <c r="Q127" s="224"/>
      <c r="R127" s="224"/>
      <c r="S127" s="224"/>
      <c r="T127" s="225"/>
      <c r="AT127" s="226" t="s">
        <v>145</v>
      </c>
      <c r="AU127" s="226" t="s">
        <v>82</v>
      </c>
      <c r="AV127" s="14" t="s">
        <v>143</v>
      </c>
      <c r="AW127" s="14" t="s">
        <v>30</v>
      </c>
      <c r="AX127" s="14" t="s">
        <v>82</v>
      </c>
      <c r="AY127" s="226" t="s">
        <v>135</v>
      </c>
    </row>
    <row r="128" spans="1:65" s="2" customFormat="1" ht="78" customHeight="1">
      <c r="A128" s="34"/>
      <c r="B128" s="35"/>
      <c r="C128" s="191" t="s">
        <v>143</v>
      </c>
      <c r="D128" s="191" t="s">
        <v>138</v>
      </c>
      <c r="E128" s="192" t="s">
        <v>588</v>
      </c>
      <c r="F128" s="193" t="s">
        <v>589</v>
      </c>
      <c r="G128" s="194" t="s">
        <v>386</v>
      </c>
      <c r="H128" s="195">
        <v>1</v>
      </c>
      <c r="I128" s="196"/>
      <c r="J128" s="197">
        <f>ROUND(I128*H128,2)</f>
        <v>0</v>
      </c>
      <c r="K128" s="193" t="s">
        <v>142</v>
      </c>
      <c r="L128" s="39"/>
      <c r="M128" s="198" t="s">
        <v>1</v>
      </c>
      <c r="N128" s="199" t="s">
        <v>39</v>
      </c>
      <c r="O128" s="71"/>
      <c r="P128" s="200">
        <f>O128*H128</f>
        <v>0</v>
      </c>
      <c r="Q128" s="200">
        <v>0</v>
      </c>
      <c r="R128" s="200">
        <f>Q128*H128</f>
        <v>0</v>
      </c>
      <c r="S128" s="200">
        <v>0</v>
      </c>
      <c r="T128" s="201">
        <f>S128*H128</f>
        <v>0</v>
      </c>
      <c r="U128" s="34"/>
      <c r="V128" s="34"/>
      <c r="W128" s="34"/>
      <c r="X128" s="34"/>
      <c r="Y128" s="34"/>
      <c r="Z128" s="34"/>
      <c r="AA128" s="34"/>
      <c r="AB128" s="34"/>
      <c r="AC128" s="34"/>
      <c r="AD128" s="34"/>
      <c r="AE128" s="34"/>
      <c r="AR128" s="202" t="s">
        <v>143</v>
      </c>
      <c r="AT128" s="202" t="s">
        <v>138</v>
      </c>
      <c r="AU128" s="202" t="s">
        <v>82</v>
      </c>
      <c r="AY128" s="17" t="s">
        <v>135</v>
      </c>
      <c r="BE128" s="203">
        <f>IF(N128="základní",J128,0)</f>
        <v>0</v>
      </c>
      <c r="BF128" s="203">
        <f>IF(N128="snížená",J128,0)</f>
        <v>0</v>
      </c>
      <c r="BG128" s="203">
        <f>IF(N128="zákl. přenesená",J128,0)</f>
        <v>0</v>
      </c>
      <c r="BH128" s="203">
        <f>IF(N128="sníž. přenesená",J128,0)</f>
        <v>0</v>
      </c>
      <c r="BI128" s="203">
        <f>IF(N128="nulová",J128,0)</f>
        <v>0</v>
      </c>
      <c r="BJ128" s="17" t="s">
        <v>82</v>
      </c>
      <c r="BK128" s="203">
        <f>ROUND(I128*H128,2)</f>
        <v>0</v>
      </c>
      <c r="BL128" s="17" t="s">
        <v>143</v>
      </c>
      <c r="BM128" s="202" t="s">
        <v>590</v>
      </c>
    </row>
    <row r="129" spans="1:65" s="13" customFormat="1" ht="11.25">
      <c r="B129" s="204"/>
      <c r="C129" s="205"/>
      <c r="D129" s="206" t="s">
        <v>145</v>
      </c>
      <c r="E129" s="207" t="s">
        <v>1</v>
      </c>
      <c r="F129" s="208" t="s">
        <v>82</v>
      </c>
      <c r="G129" s="205"/>
      <c r="H129" s="209">
        <v>1</v>
      </c>
      <c r="I129" s="210"/>
      <c r="J129" s="205"/>
      <c r="K129" s="205"/>
      <c r="L129" s="211"/>
      <c r="M129" s="212"/>
      <c r="N129" s="213"/>
      <c r="O129" s="213"/>
      <c r="P129" s="213"/>
      <c r="Q129" s="213"/>
      <c r="R129" s="213"/>
      <c r="S129" s="213"/>
      <c r="T129" s="214"/>
      <c r="AT129" s="215" t="s">
        <v>145</v>
      </c>
      <c r="AU129" s="215" t="s">
        <v>82</v>
      </c>
      <c r="AV129" s="13" t="s">
        <v>84</v>
      </c>
      <c r="AW129" s="13" t="s">
        <v>30</v>
      </c>
      <c r="AX129" s="13" t="s">
        <v>82</v>
      </c>
      <c r="AY129" s="215" t="s">
        <v>135</v>
      </c>
    </row>
    <row r="130" spans="1:65" s="2" customFormat="1" ht="90" customHeight="1">
      <c r="A130" s="34"/>
      <c r="B130" s="35"/>
      <c r="C130" s="191" t="s">
        <v>136</v>
      </c>
      <c r="D130" s="191" t="s">
        <v>138</v>
      </c>
      <c r="E130" s="192" t="s">
        <v>591</v>
      </c>
      <c r="F130" s="193" t="s">
        <v>592</v>
      </c>
      <c r="G130" s="194" t="s">
        <v>386</v>
      </c>
      <c r="H130" s="195">
        <v>1</v>
      </c>
      <c r="I130" s="196"/>
      <c r="J130" s="197">
        <f>ROUND(I130*H130,2)</f>
        <v>0</v>
      </c>
      <c r="K130" s="193" t="s">
        <v>142</v>
      </c>
      <c r="L130" s="39"/>
      <c r="M130" s="198" t="s">
        <v>1</v>
      </c>
      <c r="N130" s="199" t="s">
        <v>39</v>
      </c>
      <c r="O130" s="71"/>
      <c r="P130" s="200">
        <f>O130*H130</f>
        <v>0</v>
      </c>
      <c r="Q130" s="200">
        <v>0</v>
      </c>
      <c r="R130" s="200">
        <f>Q130*H130</f>
        <v>0</v>
      </c>
      <c r="S130" s="200">
        <v>0</v>
      </c>
      <c r="T130" s="201">
        <f>S130*H130</f>
        <v>0</v>
      </c>
      <c r="U130" s="34"/>
      <c r="V130" s="34"/>
      <c r="W130" s="34"/>
      <c r="X130" s="34"/>
      <c r="Y130" s="34"/>
      <c r="Z130" s="34"/>
      <c r="AA130" s="34"/>
      <c r="AB130" s="34"/>
      <c r="AC130" s="34"/>
      <c r="AD130" s="34"/>
      <c r="AE130" s="34"/>
      <c r="AR130" s="202" t="s">
        <v>143</v>
      </c>
      <c r="AT130" s="202" t="s">
        <v>138</v>
      </c>
      <c r="AU130" s="202" t="s">
        <v>82</v>
      </c>
      <c r="AY130" s="17" t="s">
        <v>135</v>
      </c>
      <c r="BE130" s="203">
        <f>IF(N130="základní",J130,0)</f>
        <v>0</v>
      </c>
      <c r="BF130" s="203">
        <f>IF(N130="snížená",J130,0)</f>
        <v>0</v>
      </c>
      <c r="BG130" s="203">
        <f>IF(N130="zákl. přenesená",J130,0)</f>
        <v>0</v>
      </c>
      <c r="BH130" s="203">
        <f>IF(N130="sníž. přenesená",J130,0)</f>
        <v>0</v>
      </c>
      <c r="BI130" s="203">
        <f>IF(N130="nulová",J130,0)</f>
        <v>0</v>
      </c>
      <c r="BJ130" s="17" t="s">
        <v>82</v>
      </c>
      <c r="BK130" s="203">
        <f>ROUND(I130*H130,2)</f>
        <v>0</v>
      </c>
      <c r="BL130" s="17" t="s">
        <v>143</v>
      </c>
      <c r="BM130" s="202" t="s">
        <v>593</v>
      </c>
    </row>
    <row r="131" spans="1:65" s="15" customFormat="1" ht="11.25">
      <c r="B131" s="237"/>
      <c r="C131" s="238"/>
      <c r="D131" s="206" t="s">
        <v>145</v>
      </c>
      <c r="E131" s="239" t="s">
        <v>1</v>
      </c>
      <c r="F131" s="240" t="s">
        <v>594</v>
      </c>
      <c r="G131" s="238"/>
      <c r="H131" s="239" t="s">
        <v>1</v>
      </c>
      <c r="I131" s="241"/>
      <c r="J131" s="238"/>
      <c r="K131" s="238"/>
      <c r="L131" s="242"/>
      <c r="M131" s="243"/>
      <c r="N131" s="244"/>
      <c r="O131" s="244"/>
      <c r="P131" s="244"/>
      <c r="Q131" s="244"/>
      <c r="R131" s="244"/>
      <c r="S131" s="244"/>
      <c r="T131" s="245"/>
      <c r="AT131" s="246" t="s">
        <v>145</v>
      </c>
      <c r="AU131" s="246" t="s">
        <v>82</v>
      </c>
      <c r="AV131" s="15" t="s">
        <v>82</v>
      </c>
      <c r="AW131" s="15" t="s">
        <v>30</v>
      </c>
      <c r="AX131" s="15" t="s">
        <v>74</v>
      </c>
      <c r="AY131" s="246" t="s">
        <v>135</v>
      </c>
    </row>
    <row r="132" spans="1:65" s="13" customFormat="1" ht="11.25">
      <c r="B132" s="204"/>
      <c r="C132" s="205"/>
      <c r="D132" s="206" t="s">
        <v>145</v>
      </c>
      <c r="E132" s="207" t="s">
        <v>1</v>
      </c>
      <c r="F132" s="208" t="s">
        <v>82</v>
      </c>
      <c r="G132" s="205"/>
      <c r="H132" s="209">
        <v>1</v>
      </c>
      <c r="I132" s="210"/>
      <c r="J132" s="205"/>
      <c r="K132" s="205"/>
      <c r="L132" s="211"/>
      <c r="M132" s="212"/>
      <c r="N132" s="213"/>
      <c r="O132" s="213"/>
      <c r="P132" s="213"/>
      <c r="Q132" s="213"/>
      <c r="R132" s="213"/>
      <c r="S132" s="213"/>
      <c r="T132" s="214"/>
      <c r="AT132" s="215" t="s">
        <v>145</v>
      </c>
      <c r="AU132" s="215" t="s">
        <v>82</v>
      </c>
      <c r="AV132" s="13" t="s">
        <v>84</v>
      </c>
      <c r="AW132" s="13" t="s">
        <v>30</v>
      </c>
      <c r="AX132" s="13" t="s">
        <v>74</v>
      </c>
      <c r="AY132" s="215" t="s">
        <v>135</v>
      </c>
    </row>
    <row r="133" spans="1:65" s="14" customFormat="1" ht="11.25">
      <c r="B133" s="216"/>
      <c r="C133" s="217"/>
      <c r="D133" s="206" t="s">
        <v>145</v>
      </c>
      <c r="E133" s="218" t="s">
        <v>1</v>
      </c>
      <c r="F133" s="219" t="s">
        <v>147</v>
      </c>
      <c r="G133" s="217"/>
      <c r="H133" s="220">
        <v>1</v>
      </c>
      <c r="I133" s="221"/>
      <c r="J133" s="217"/>
      <c r="K133" s="217"/>
      <c r="L133" s="222"/>
      <c r="M133" s="223"/>
      <c r="N133" s="224"/>
      <c r="O133" s="224"/>
      <c r="P133" s="224"/>
      <c r="Q133" s="224"/>
      <c r="R133" s="224"/>
      <c r="S133" s="224"/>
      <c r="T133" s="225"/>
      <c r="AT133" s="226" t="s">
        <v>145</v>
      </c>
      <c r="AU133" s="226" t="s">
        <v>82</v>
      </c>
      <c r="AV133" s="14" t="s">
        <v>143</v>
      </c>
      <c r="AW133" s="14" t="s">
        <v>30</v>
      </c>
      <c r="AX133" s="14" t="s">
        <v>82</v>
      </c>
      <c r="AY133" s="226" t="s">
        <v>135</v>
      </c>
    </row>
    <row r="134" spans="1:65" s="2" customFormat="1" ht="66.75" customHeight="1">
      <c r="A134" s="34"/>
      <c r="B134" s="35"/>
      <c r="C134" s="191" t="s">
        <v>165</v>
      </c>
      <c r="D134" s="191" t="s">
        <v>138</v>
      </c>
      <c r="E134" s="192" t="s">
        <v>595</v>
      </c>
      <c r="F134" s="193" t="s">
        <v>596</v>
      </c>
      <c r="G134" s="194" t="s">
        <v>386</v>
      </c>
      <c r="H134" s="195">
        <v>1</v>
      </c>
      <c r="I134" s="196"/>
      <c r="J134" s="197">
        <f>ROUND(I134*H134,2)</f>
        <v>0</v>
      </c>
      <c r="K134" s="193" t="s">
        <v>142</v>
      </c>
      <c r="L134" s="39"/>
      <c r="M134" s="198" t="s">
        <v>1</v>
      </c>
      <c r="N134" s="199" t="s">
        <v>39</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143</v>
      </c>
      <c r="AT134" s="202" t="s">
        <v>138</v>
      </c>
      <c r="AU134" s="202" t="s">
        <v>82</v>
      </c>
      <c r="AY134" s="17" t="s">
        <v>135</v>
      </c>
      <c r="BE134" s="203">
        <f>IF(N134="základní",J134,0)</f>
        <v>0</v>
      </c>
      <c r="BF134" s="203">
        <f>IF(N134="snížená",J134,0)</f>
        <v>0</v>
      </c>
      <c r="BG134" s="203">
        <f>IF(N134="zákl. přenesená",J134,0)</f>
        <v>0</v>
      </c>
      <c r="BH134" s="203">
        <f>IF(N134="sníž. přenesená",J134,0)</f>
        <v>0</v>
      </c>
      <c r="BI134" s="203">
        <f>IF(N134="nulová",J134,0)</f>
        <v>0</v>
      </c>
      <c r="BJ134" s="17" t="s">
        <v>82</v>
      </c>
      <c r="BK134" s="203">
        <f>ROUND(I134*H134,2)</f>
        <v>0</v>
      </c>
      <c r="BL134" s="17" t="s">
        <v>143</v>
      </c>
      <c r="BM134" s="202" t="s">
        <v>597</v>
      </c>
    </row>
    <row r="135" spans="1:65" s="13" customFormat="1" ht="11.25">
      <c r="B135" s="204"/>
      <c r="C135" s="205"/>
      <c r="D135" s="206" t="s">
        <v>145</v>
      </c>
      <c r="E135" s="207" t="s">
        <v>1</v>
      </c>
      <c r="F135" s="208" t="s">
        <v>82</v>
      </c>
      <c r="G135" s="205"/>
      <c r="H135" s="209">
        <v>1</v>
      </c>
      <c r="I135" s="210"/>
      <c r="J135" s="205"/>
      <c r="K135" s="205"/>
      <c r="L135" s="211"/>
      <c r="M135" s="250"/>
      <c r="N135" s="251"/>
      <c r="O135" s="251"/>
      <c r="P135" s="251"/>
      <c r="Q135" s="251"/>
      <c r="R135" s="251"/>
      <c r="S135" s="251"/>
      <c r="T135" s="252"/>
      <c r="AT135" s="215" t="s">
        <v>145</v>
      </c>
      <c r="AU135" s="215" t="s">
        <v>82</v>
      </c>
      <c r="AV135" s="13" t="s">
        <v>84</v>
      </c>
      <c r="AW135" s="13" t="s">
        <v>30</v>
      </c>
      <c r="AX135" s="13" t="s">
        <v>82</v>
      </c>
      <c r="AY135" s="215" t="s">
        <v>135</v>
      </c>
    </row>
    <row r="136" spans="1:65" s="2" customFormat="1" ht="6.95" customHeight="1">
      <c r="A136" s="34"/>
      <c r="B136" s="54"/>
      <c r="C136" s="55"/>
      <c r="D136" s="55"/>
      <c r="E136" s="55"/>
      <c r="F136" s="55"/>
      <c r="G136" s="55"/>
      <c r="H136" s="55"/>
      <c r="I136" s="55"/>
      <c r="J136" s="55"/>
      <c r="K136" s="55"/>
      <c r="L136" s="39"/>
      <c r="M136" s="34"/>
      <c r="O136" s="34"/>
      <c r="P136" s="34"/>
      <c r="Q136" s="34"/>
      <c r="R136" s="34"/>
      <c r="S136" s="34"/>
      <c r="T136" s="34"/>
      <c r="U136" s="34"/>
      <c r="V136" s="34"/>
      <c r="W136" s="34"/>
      <c r="X136" s="34"/>
      <c r="Y136" s="34"/>
      <c r="Z136" s="34"/>
      <c r="AA136" s="34"/>
      <c r="AB136" s="34"/>
      <c r="AC136" s="34"/>
      <c r="AD136" s="34"/>
      <c r="AE136" s="34"/>
    </row>
  </sheetData>
  <sheetProtection algorithmName="SHA-512" hashValue="3aHD3+fpBRO6b7qJ9ttEYZ2UuZH1Om3aKSg1duSXC7tbsIpA2n0zsXi2SusgBe+LDSr00QYaZCZHBhP273Z9/g==" saltValue="oad8sLqQRksYLHnI8aqVuCnA/vKC02AY2v9zRVHR6l0gpvjEHEw3k1OLPx9dvrzeDBMY0XB/O+GBS8fxV6ml1A==" spinCount="100000" sheet="1" objects="1" scenarios="1" formatColumns="0" formatRows="0" autoFilter="0"/>
  <autoFilter ref="C116:K135" xr:uid="{00000000-0009-0000-0000-000007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SO 01 - Oprava železniční...</vt:lpstr>
      <vt:lpstr>01 - P2674</vt:lpstr>
      <vt:lpstr>02 - P2673</vt:lpstr>
      <vt:lpstr>03 - P2672</vt:lpstr>
      <vt:lpstr>01 - Oprava nástipiště</vt:lpstr>
      <vt:lpstr>SO 04 - Výstroj trati</vt:lpstr>
      <vt:lpstr>05 - VRN</vt:lpstr>
      <vt:lpstr>'01 - Oprava nástipiště'!Názvy_tisku</vt:lpstr>
      <vt:lpstr>'01 - P2674'!Názvy_tisku</vt:lpstr>
      <vt:lpstr>'02 - P2673'!Názvy_tisku</vt:lpstr>
      <vt:lpstr>'03 - P2672'!Názvy_tisku</vt:lpstr>
      <vt:lpstr>'05 - VRN'!Názvy_tisku</vt:lpstr>
      <vt:lpstr>'Rekapitulace stavby'!Názvy_tisku</vt:lpstr>
      <vt:lpstr>'SO 01 - Oprava železniční...'!Názvy_tisku</vt:lpstr>
      <vt:lpstr>'SO 04 - Výstroj trati'!Názvy_tisku</vt:lpstr>
      <vt:lpstr>'01 - Oprava nástipiště'!Oblast_tisku</vt:lpstr>
      <vt:lpstr>'01 - P2674'!Oblast_tisku</vt:lpstr>
      <vt:lpstr>'02 - P2673'!Oblast_tisku</vt:lpstr>
      <vt:lpstr>'03 - P2672'!Oblast_tisku</vt:lpstr>
      <vt:lpstr>'05 - VRN'!Oblast_tisku</vt:lpstr>
      <vt:lpstr>'Rekapitulace stavby'!Oblast_tisku</vt:lpstr>
      <vt:lpstr>'SO 01 - Oprava železniční...'!Oblast_tisku</vt:lpstr>
      <vt:lpstr>'SO 04 - Výstroj trati'!Oblast_tisku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Marušák Jan</dc:creator>
  <cp:lastModifiedBy>Marušák Jan</cp:lastModifiedBy>
  <dcterms:created xsi:type="dcterms:W3CDTF">2022-07-28T08:12:11Z</dcterms:created>
  <dcterms:modified xsi:type="dcterms:W3CDTF">2022-07-28T08:21:15Z</dcterms:modified>
</cp:coreProperties>
</file>